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embeddings/oleObject1.bin" ContentType="application/vnd.openxmlformats-officedocument.oleObject"/>
  <Override PartName="/xl/vbaProject.bin" ContentType="application/vnd.ms-office.vbaProject"/>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xl/ctrlProps/ctrlProp1.xml" ContentType="application/vnd.ms-excel.controlproperties+xml"/>
  <Override PartName="/docProps/core.xml" ContentType="application/vnd.openxmlformats-package.core-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5.xml" ContentType="application/vnd.ms-excel.control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codeName="{899C9086-67A9-5B14-2C2D-5A8001700F7D}"/>
  <workbookPr codeName="ThisWorkbook"/>
  <mc:AlternateContent xmlns:mc="http://schemas.openxmlformats.org/markup-compatibility/2006">
    <mc:Choice Requires="x15">
      <x15ac:absPath xmlns:x15ac="http://schemas.microsoft.com/office/spreadsheetml/2010/11/ac" url="T:\Samenwerking\SB_Kabels_en_Leidingen\Beleid\GPKL\straatwerktarieven\2026\DEF\"/>
    </mc:Choice>
  </mc:AlternateContent>
  <xr:revisionPtr revIDLastSave="0" documentId="13_ncr:1_{0A472572-D257-482E-9A11-428D03DDA48C}" xr6:coauthVersionLast="47" xr6:coauthVersionMax="47" xr10:uidLastSave="{00000000-0000-0000-0000-000000000000}"/>
  <bookViews>
    <workbookView xWindow="-120" yWindow="-120" windowWidth="29040" windowHeight="15840" xr2:uid="{00000000-000D-0000-FFFF-FFFF00000000}"/>
  </bookViews>
  <sheets>
    <sheet name="Rekenblad" sheetId="1" r:id="rId1"/>
    <sheet name="Gemeenten met categorie" sheetId="2" r:id="rId2"/>
    <sheet name="INFO" sheetId="4" r:id="rId3"/>
    <sheet name="Tabel Tarieven" sheetId="9" r:id="rId4"/>
  </sheets>
  <externalReferences>
    <externalReference r:id="rId5"/>
    <externalReference r:id="rId6"/>
  </externalReferences>
  <definedNames>
    <definedName name="_xlnm._FilterDatabase" localSheetId="1" hidden="1">'Gemeenten met categorie'!$A$2:$D$457</definedName>
    <definedName name="_xlnm.Print_Area" localSheetId="1">'Gemeenten met categorie'!$A$1:$S$480</definedName>
    <definedName name="_xlnm.Print_Area" localSheetId="2">INFO!$B$2:$O$75</definedName>
    <definedName name="_xlnm.Print_Area" localSheetId="0">Rekenblad!$A$1:$N$57</definedName>
    <definedName name="_xlnm.Print_Area" localSheetId="3">'Tabel Tarieven'!$A$1:$P$45</definedName>
    <definedName name="_xlnm.Print_Area">[1]Moederblad!#REF!</definedName>
    <definedName name="_xlnm.Print_Titles" localSheetId="3">'Tabel Tarieven'!$2:$5</definedName>
    <definedName name="Z_8B6F97DF_C947_48D2_9784_61CE00853B70_.wvu.PrintArea" localSheetId="1" hidden="1">'Gemeenten met categorie'!$A$3:$D$486</definedName>
    <definedName name="Z_8B6F97DF_C947_48D2_9784_61CE00853B70_.wvu.PrintArea" localSheetId="2" hidden="1">INFO!$B$2:$O$71</definedName>
    <definedName name="Z_8B6F97DF_C947_48D2_9784_61CE00853B70_.wvu.PrintArea" localSheetId="0" hidden="1">Rekenblad!$A$1:$N$32</definedName>
  </definedNames>
  <calcPr calcId="191029"/>
  <customWorkbookViews>
    <customWorkbookView name="SoerG01 - Persoonlijke weergave" guid="{8B6F97DF-C947-48D2-9784-61CE00853B70}" mergeInterval="0" personalView="1" maximized="1" windowWidth="1020" windowHeight="693" activeSheetId="2" showFormulaBar="0" showStatusbar="0"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9" l="1"/>
  <c r="P45" i="9"/>
  <c r="O45" i="9"/>
  <c r="N45" i="9"/>
  <c r="M45" i="9"/>
  <c r="L45" i="9"/>
  <c r="P44" i="9"/>
  <c r="O44" i="9"/>
  <c r="N44" i="9"/>
  <c r="M44" i="9"/>
  <c r="L44" i="9"/>
  <c r="P43" i="9"/>
  <c r="O43" i="9"/>
  <c r="N43" i="9"/>
  <c r="M43" i="9"/>
  <c r="L43" i="9"/>
  <c r="P42" i="9"/>
  <c r="O42" i="9"/>
  <c r="N42" i="9"/>
  <c r="M42" i="9"/>
  <c r="L42" i="9"/>
  <c r="P41" i="9"/>
  <c r="O41" i="9"/>
  <c r="N41" i="9"/>
  <c r="M41" i="9"/>
  <c r="L41" i="9"/>
  <c r="P40" i="9"/>
  <c r="O40" i="9"/>
  <c r="N40" i="9"/>
  <c r="M40" i="9"/>
  <c r="L40" i="9"/>
  <c r="P39" i="9"/>
  <c r="O39" i="9"/>
  <c r="N39" i="9"/>
  <c r="M39" i="9"/>
  <c r="L39" i="9"/>
  <c r="P38" i="9"/>
  <c r="O38" i="9"/>
  <c r="N38" i="9"/>
  <c r="M38" i="9"/>
  <c r="L38" i="9"/>
  <c r="P37" i="9"/>
  <c r="O37" i="9"/>
  <c r="N37" i="9"/>
  <c r="M37" i="9"/>
  <c r="L37" i="9"/>
  <c r="P36" i="9"/>
  <c r="O36" i="9"/>
  <c r="N36" i="9"/>
  <c r="M36" i="9"/>
  <c r="L36" i="9"/>
  <c r="P35" i="9"/>
  <c r="O35" i="9"/>
  <c r="N35" i="9"/>
  <c r="M35" i="9"/>
  <c r="L35" i="9"/>
  <c r="P34" i="9"/>
  <c r="O34" i="9"/>
  <c r="N34" i="9"/>
  <c r="M34" i="9"/>
  <c r="L34" i="9"/>
  <c r="P33" i="9"/>
  <c r="O33" i="9"/>
  <c r="N33" i="9"/>
  <c r="M33" i="9"/>
  <c r="L33" i="9"/>
  <c r="P32" i="9"/>
  <c r="O32" i="9"/>
  <c r="N32" i="9"/>
  <c r="M32" i="9"/>
  <c r="L32" i="9"/>
  <c r="P31" i="9"/>
  <c r="O31" i="9"/>
  <c r="N31" i="9"/>
  <c r="M31" i="9"/>
  <c r="L31" i="9"/>
  <c r="P30" i="9"/>
  <c r="O30" i="9"/>
  <c r="N30" i="9"/>
  <c r="L30" i="9"/>
  <c r="P29" i="9"/>
  <c r="O29" i="9"/>
  <c r="N29" i="9"/>
  <c r="M29" i="9"/>
  <c r="L29" i="9"/>
  <c r="P28" i="9"/>
  <c r="O28" i="9"/>
  <c r="N28" i="9"/>
  <c r="M28" i="9"/>
  <c r="L28" i="9"/>
  <c r="P27" i="9"/>
  <c r="O27" i="9"/>
  <c r="N27" i="9"/>
  <c r="M27" i="9"/>
  <c r="L27" i="9"/>
  <c r="P26" i="9"/>
  <c r="O26" i="9"/>
  <c r="N26" i="9"/>
  <c r="M26" i="9"/>
  <c r="L26" i="9"/>
  <c r="P25" i="9"/>
  <c r="O25" i="9"/>
  <c r="N25" i="9"/>
  <c r="M25" i="9"/>
  <c r="L25" i="9"/>
  <c r="P24" i="9"/>
  <c r="O24" i="9"/>
  <c r="N24" i="9"/>
  <c r="M24" i="9"/>
  <c r="L24" i="9"/>
  <c r="P23" i="9"/>
  <c r="O23" i="9"/>
  <c r="N23" i="9"/>
  <c r="M23" i="9"/>
  <c r="L23" i="9"/>
  <c r="P22" i="9"/>
  <c r="O22" i="9"/>
  <c r="N22" i="9"/>
  <c r="M22" i="9"/>
  <c r="L22" i="9"/>
  <c r="P21" i="9"/>
  <c r="O21" i="9"/>
  <c r="N21" i="9"/>
  <c r="M21" i="9"/>
  <c r="L21" i="9"/>
  <c r="P20" i="9"/>
  <c r="O20" i="9"/>
  <c r="N20" i="9"/>
  <c r="M20" i="9"/>
  <c r="L20" i="9"/>
  <c r="P19" i="9"/>
  <c r="O19" i="9"/>
  <c r="N19" i="9"/>
  <c r="M19" i="9"/>
  <c r="L19" i="9"/>
  <c r="P18" i="9"/>
  <c r="O18" i="9"/>
  <c r="N18" i="9"/>
  <c r="M18" i="9"/>
  <c r="L18" i="9"/>
  <c r="P17" i="9"/>
  <c r="O17" i="9"/>
  <c r="N17" i="9"/>
  <c r="M17" i="9"/>
  <c r="L17" i="9"/>
  <c r="P16" i="9"/>
  <c r="O16" i="9"/>
  <c r="N16" i="9"/>
  <c r="M16" i="9"/>
  <c r="L16" i="9"/>
  <c r="P15" i="9"/>
  <c r="O15" i="9"/>
  <c r="N15" i="9"/>
  <c r="M15" i="9"/>
  <c r="L15" i="9"/>
  <c r="P14" i="9"/>
  <c r="O14" i="9"/>
  <c r="N14" i="9"/>
  <c r="M14" i="9"/>
  <c r="L14" i="9"/>
  <c r="P13" i="9"/>
  <c r="O13" i="9"/>
  <c r="N13" i="9"/>
  <c r="M13" i="9"/>
  <c r="L13" i="9"/>
  <c r="P12" i="9"/>
  <c r="O12" i="9"/>
  <c r="N12" i="9"/>
  <c r="M12" i="9"/>
  <c r="L12" i="9"/>
  <c r="P11" i="9"/>
  <c r="O11" i="9"/>
  <c r="N11" i="9"/>
  <c r="M11" i="9"/>
  <c r="L11" i="9"/>
  <c r="P10" i="9"/>
  <c r="O10" i="9"/>
  <c r="N10" i="9"/>
  <c r="M10" i="9"/>
  <c r="L10" i="9"/>
  <c r="P9" i="9"/>
  <c r="O9" i="9"/>
  <c r="N9" i="9"/>
  <c r="M9" i="9"/>
  <c r="L9" i="9"/>
  <c r="P8" i="9"/>
  <c r="O8" i="9"/>
  <c r="N8" i="9"/>
  <c r="M8" i="9"/>
  <c r="L8" i="9"/>
  <c r="P7" i="9"/>
  <c r="O7" i="9"/>
  <c r="N7" i="9"/>
  <c r="M7" i="9"/>
  <c r="L7" i="9"/>
  <c r="P6" i="9"/>
  <c r="O6" i="9"/>
  <c r="N6" i="9"/>
  <c r="M6" i="9"/>
  <c r="L6" i="9"/>
  <c r="H27" i="1" l="1"/>
  <c r="H26" i="1"/>
  <c r="A22" i="1"/>
  <c r="M1" i="1"/>
  <c r="H25" i="1"/>
  <c r="M2" i="1" l="1"/>
  <c r="E31" i="1" l="1"/>
  <c r="C28" i="1" l="1"/>
  <c r="F28" i="1"/>
  <c r="E27" i="1" l="1"/>
  <c r="E26" i="1"/>
  <c r="E25" i="1"/>
  <c r="H31" i="1" l="1"/>
  <c r="N31" i="1" l="1"/>
  <c r="A1" i="1" l="1"/>
  <c r="B51" i="1" l="1"/>
  <c r="M51" i="1" s="1"/>
  <c r="L28" i="1"/>
  <c r="I50" i="1" s="1"/>
  <c r="M50" i="1" s="1"/>
  <c r="I33" i="1" l="1"/>
  <c r="J33" i="1"/>
  <c r="H32" i="1" l="1"/>
  <c r="H33" i="1" s="1"/>
  <c r="B47" i="1" s="1"/>
  <c r="I47" i="1" s="1"/>
  <c r="M47" i="1" s="1"/>
  <c r="N47" i="1" s="1"/>
  <c r="E32" i="1"/>
  <c r="E33" i="1" s="1"/>
  <c r="N25" i="1"/>
  <c r="B49" i="1" l="1"/>
  <c r="B48" i="1"/>
  <c r="B46" i="1"/>
  <c r="B35" i="1"/>
  <c r="S2" i="9" s="1"/>
  <c r="R31" i="9" s="1"/>
  <c r="B36" i="1"/>
  <c r="S3" i="9" s="1"/>
  <c r="E46" i="1" l="1"/>
  <c r="J46" i="1" s="1"/>
  <c r="I46" i="1"/>
  <c r="M46" i="1" s="1"/>
  <c r="R43" i="9"/>
  <c r="R20" i="9"/>
  <c r="R42" i="9"/>
  <c r="R44" i="9"/>
  <c r="R21" i="9"/>
  <c r="R45" i="9"/>
  <c r="I48" i="1" s="1"/>
  <c r="R38" i="9"/>
  <c r="R34" i="9"/>
  <c r="R36" i="9"/>
  <c r="R39" i="9"/>
  <c r="R41" i="9"/>
  <c r="R37" i="9"/>
  <c r="R40" i="9"/>
  <c r="R35" i="9"/>
  <c r="H15" i="1"/>
  <c r="H11" i="1"/>
  <c r="I49" i="1" l="1"/>
  <c r="M49" i="1" s="1"/>
  <c r="N46" i="1"/>
  <c r="R23" i="9"/>
  <c r="R22" i="9"/>
  <c r="R26" i="9"/>
  <c r="R25" i="9"/>
  <c r="R11" i="9"/>
  <c r="R24" i="9"/>
  <c r="R27" i="9"/>
  <c r="R29" i="9"/>
  <c r="R33" i="9"/>
  <c r="R28" i="9"/>
  <c r="R32" i="9"/>
  <c r="R30" i="9"/>
  <c r="M48" i="1"/>
  <c r="R15" i="9"/>
  <c r="E48" i="1"/>
  <c r="J48" i="1" s="1"/>
  <c r="R19" i="9"/>
  <c r="R13" i="9" s="1"/>
  <c r="R14" i="9"/>
  <c r="R6" i="9" s="1"/>
  <c r="R16" i="9"/>
  <c r="R18" i="9"/>
  <c r="R12" i="9" s="1"/>
  <c r="R17" i="9"/>
  <c r="R8" i="9"/>
  <c r="D7" i="1"/>
  <c r="F6" i="1"/>
  <c r="I28" i="1"/>
  <c r="B44" i="1" s="1"/>
  <c r="I44" i="1" s="1"/>
  <c r="M44" i="1" s="1"/>
  <c r="J28" i="1"/>
  <c r="B45" i="1" s="1"/>
  <c r="I45" i="1" s="1"/>
  <c r="M45" i="1" s="1"/>
  <c r="A21" i="1"/>
  <c r="C54" i="1"/>
  <c r="N32" i="1"/>
  <c r="N33" i="1" s="1"/>
  <c r="N27" i="1"/>
  <c r="N26" i="1"/>
  <c r="F54" i="1"/>
  <c r="N48" i="1" l="1"/>
  <c r="N28" i="1"/>
  <c r="N50" i="1" s="1"/>
  <c r="E44" i="1"/>
  <c r="J44" i="1" s="1"/>
  <c r="N44" i="1" s="1"/>
  <c r="N16" i="1"/>
  <c r="N51" i="1"/>
  <c r="R10" i="9"/>
  <c r="E51" i="1"/>
  <c r="R9" i="9"/>
  <c r="E50" i="1"/>
  <c r="E45" i="1"/>
  <c r="J45" i="1" s="1"/>
  <c r="N45" i="1" s="1"/>
  <c r="R7" i="9"/>
  <c r="J49" i="1"/>
  <c r="N49" i="1" s="1"/>
  <c r="H28" i="1"/>
  <c r="B39" i="1" s="1"/>
  <c r="E28" i="1"/>
  <c r="N15" i="1" l="1"/>
  <c r="H39" i="1"/>
  <c r="I39" i="1"/>
  <c r="M39" i="1" s="1"/>
  <c r="E39" i="1"/>
  <c r="J39" i="1" s="1"/>
  <c r="F39" i="1"/>
  <c r="K39" i="1" s="1"/>
  <c r="B41" i="1"/>
  <c r="B42" i="1"/>
  <c r="I42" i="1" s="1"/>
  <c r="M42" i="1" s="1"/>
  <c r="B43" i="1"/>
  <c r="I43" i="1" s="1"/>
  <c r="M43" i="1" s="1"/>
  <c r="B40" i="1"/>
  <c r="I40" i="1" s="1"/>
  <c r="M40" i="1" s="1"/>
  <c r="B38" i="1"/>
  <c r="D39" i="1"/>
  <c r="M88" i="1"/>
  <c r="G38" i="1" l="1"/>
  <c r="L38" i="1" s="1"/>
  <c r="I38" i="1"/>
  <c r="M38" i="1" s="1"/>
  <c r="L39" i="1"/>
  <c r="N39" i="1" s="1"/>
  <c r="G41" i="1"/>
  <c r="L41" i="1" s="1"/>
  <c r="I41" i="1"/>
  <c r="M41" i="1" s="1"/>
  <c r="F42" i="1"/>
  <c r="K42" i="1" s="1"/>
  <c r="H42" i="1"/>
  <c r="F40" i="1"/>
  <c r="K40" i="1" s="1"/>
  <c r="H40" i="1"/>
  <c r="F43" i="1"/>
  <c r="K43" i="1" s="1"/>
  <c r="H43" i="1"/>
  <c r="F38" i="1"/>
  <c r="K38" i="1" s="1"/>
  <c r="E38" i="1"/>
  <c r="J38" i="1" s="1"/>
  <c r="E42" i="1"/>
  <c r="J42" i="1" s="1"/>
  <c r="E41" i="1"/>
  <c r="J41" i="1" s="1"/>
  <c r="F41" i="1"/>
  <c r="K41" i="1" s="1"/>
  <c r="D43" i="1"/>
  <c r="E43" i="1"/>
  <c r="J43" i="1" s="1"/>
  <c r="E40" i="1"/>
  <c r="J40" i="1" s="1"/>
  <c r="D40" i="1"/>
  <c r="D42" i="1"/>
  <c r="N12" i="1" l="1"/>
  <c r="N14" i="1"/>
  <c r="N11" i="1"/>
  <c r="L43" i="1"/>
  <c r="N43" i="1" s="1"/>
  <c r="L42" i="1"/>
  <c r="N42" i="1" s="1"/>
  <c r="L40" i="1"/>
  <c r="N40" i="1" s="1"/>
  <c r="N41" i="1"/>
  <c r="N38" i="1"/>
  <c r="N13" i="1" l="1"/>
  <c r="M19" i="1" s="1"/>
  <c r="N20" i="1" s="1"/>
</calcChain>
</file>

<file path=xl/sharedStrings.xml><?xml version="1.0" encoding="utf-8"?>
<sst xmlns="http://schemas.openxmlformats.org/spreadsheetml/2006/main" count="1265" uniqueCount="945">
  <si>
    <t>maatstaf bodemgesteldheid ten behoeve van de algemene uitkering uit het gemeentefonds. De bodempercentages t.g.v. samenvoegingen van gemeenten</t>
  </si>
  <si>
    <t xml:space="preserve">Richtlijn voor gemeenten en aanbieders van telecom diensten ten behoeve van het berekenen van tarieven voor herstel, onderhoud, beheer- en </t>
  </si>
  <si>
    <t xml:space="preserve">  Postbus 253, 1430 AG  AALSMEER</t>
  </si>
  <si>
    <t xml:space="preserve">  Postbus 2,  9285 ZV  BUITENPOST</t>
  </si>
  <si>
    <t xml:space="preserve">  Postbus 93,  9460 AB  GIETEN</t>
  </si>
  <si>
    <t>Zoetermeer</t>
  </si>
  <si>
    <t xml:space="preserve">  Postbus 90150,  5600 RB  EINDHOVEN</t>
  </si>
  <si>
    <t xml:space="preserve">  Postbus 9110,  6994 ZJ  DE STEEG</t>
  </si>
  <si>
    <t xml:space="preserve">  Postbus 15,  2700 AA  ZOETERMEER</t>
  </si>
  <si>
    <t>Sluis</t>
  </si>
  <si>
    <t xml:space="preserve">  Postbus 450,  6100 AL  ECHT</t>
  </si>
  <si>
    <t xml:space="preserve">  Postbus 119,  7120 AC  AALTEN</t>
  </si>
  <si>
    <t xml:space="preserve">  Postbus 1000,  3160 GA  RHOON</t>
  </si>
  <si>
    <t xml:space="preserve">  Postbus 2,  2950 AA  ALBLASSERDAM</t>
  </si>
  <si>
    <t xml:space="preserve">  Postbus 5,  9480 AA VRIES</t>
  </si>
  <si>
    <t xml:space="preserve">  Postbus 53,  1800 BC  ALKMAAR</t>
  </si>
  <si>
    <t xml:space="preserve">  Postbus  200,  1300 AE  ALMERE</t>
  </si>
  <si>
    <t xml:space="preserve">  Postbus 13,  2400 AA  ALPHEN AAN DE RIJN</t>
  </si>
  <si>
    <t xml:space="preserve">  Postbus 3,  5130 AA  ALPHEN</t>
  </si>
  <si>
    <t xml:space="preserve">  Postbus 22,  9160 AA  HOLLUM</t>
  </si>
  <si>
    <t xml:space="preserve">  Postbus 4000,  3800 EA  AMERSFOORT</t>
  </si>
  <si>
    <t xml:space="preserve">  Postbus 4,  1180 BA  AMSTELVEEN</t>
  </si>
  <si>
    <t xml:space="preserve">  Postbus 202,  1000 AE  AMSTERDAM</t>
  </si>
  <si>
    <t xml:space="preserve">  Postbus 9033,  7300 ES  APELDOORN</t>
  </si>
  <si>
    <t xml:space="preserve">  Postbus 9029, 6800 EL  ARNHEM</t>
  </si>
  <si>
    <t xml:space="preserve">  Postbus 290,  5720 AG  ASTEN</t>
  </si>
  <si>
    <t xml:space="preserve">  Postbus 105,  5110 AC  BAARLE-NASSAU</t>
  </si>
  <si>
    <t xml:space="preserve">  Postbus 1003,  3740 BA  BAARN</t>
  </si>
  <si>
    <t xml:space="preserve">  Postbus 501,  2990 EA  BARENDRECHT</t>
  </si>
  <si>
    <t xml:space="preserve">  Postbus 63,  3770 AB  BARNEVELD</t>
  </si>
  <si>
    <t xml:space="preserve">  Postbus 20,  6190 AA  BEEK</t>
  </si>
  <si>
    <t xml:space="preserve">  Postbus 4750,  5953 ZK  REUVER</t>
  </si>
  <si>
    <t xml:space="preserve">  Postbus 10000,  5570 GA  BERGEIJK</t>
  </si>
  <si>
    <t xml:space="preserve">  Postbus 140,  5854 ZJ  BERGEN (L.)</t>
  </si>
  <si>
    <t xml:space="preserve">  Postbus 175,  1860 AD  BERGEN (NH.)</t>
  </si>
  <si>
    <t xml:space="preserve">  Postbus 35,  4600 AA  BERGEN OP ZOOM</t>
  </si>
  <si>
    <t xml:space="preserve">  Postbus 19,  5384 ZG  HEESH</t>
  </si>
  <si>
    <t xml:space="preserve">  Postbus 50,  5680 AB  BEST</t>
  </si>
  <si>
    <t xml:space="preserve">  Postbus 14,  6640 AA  BEUNINGEN</t>
  </si>
  <si>
    <t xml:space="preserve">  Postbus 450,  1940 AL  BEVERWIJK </t>
  </si>
  <si>
    <t xml:space="preserve">  Postbus 11,  5530 AA BLADEL</t>
  </si>
  <si>
    <t xml:space="preserve">  Postbus 125,  1260 AC  BLARICUM</t>
  </si>
  <si>
    <t xml:space="preserve">  Postbus 201,  2050 AE  OVERVEEN</t>
  </si>
  <si>
    <t xml:space="preserve">  Postbus 401,  2410 AK  BODEGRAVEN</t>
  </si>
  <si>
    <t xml:space="preserve">  Postbus 99,  5427 ZH  BOEKEL</t>
  </si>
  <si>
    <t xml:space="preserve">  Postbus 1,  4450 AA  HEINKENSZAND</t>
  </si>
  <si>
    <t xml:space="preserve">  Postbus 90156,  4800 RH  BREDA</t>
  </si>
  <si>
    <t xml:space="preserve">  Postbus 5,  6970 BV  BRUMMEN</t>
  </si>
  <si>
    <t xml:space="preserve">  Postbus 250,  6440 AG  BRUNSSUM</t>
  </si>
  <si>
    <t xml:space="preserve">  Postbus 5,  3980 CA  BUNNINK</t>
  </si>
  <si>
    <t xml:space="preserve">  Postbus 200,  3750 GE  BUNSCHOTEN</t>
  </si>
  <si>
    <t xml:space="preserve">  Postbus 15,  4033 ZG  LIENDEN</t>
  </si>
  <si>
    <t>Geldrop-Mierlo</t>
  </si>
  <si>
    <t>Ooststellingwerf</t>
  </si>
  <si>
    <t>Sittard-Geleen</t>
  </si>
  <si>
    <t>Utrecht</t>
  </si>
  <si>
    <t xml:space="preserve">  Postbus 101,  8500 AC JOURE</t>
  </si>
  <si>
    <t xml:space="preserve">  Postbus 70,  2900 AB CAPELLE AAN DE IJSSEL</t>
  </si>
  <si>
    <t xml:space="preserve">  Postbus 1301,  1900 BH  CASTRICUM</t>
  </si>
  <si>
    <t xml:space="preserve">  Postbus 2090,  6020 AB  BUDEL</t>
  </si>
  <si>
    <t>Westland</t>
  </si>
  <si>
    <t xml:space="preserve">  Postbus 136,  4100 AC  CULEMBERG</t>
  </si>
  <si>
    <t xml:space="preserve">  Postbus 22,  9104 BR  DAMWOUDE</t>
  </si>
  <si>
    <t xml:space="preserve">  Postbus 300,  3720 AH  BILTHOVEN</t>
  </si>
  <si>
    <t xml:space="preserve">  Postbus 78,  2600 ME  DELFT</t>
  </si>
  <si>
    <t xml:space="preserve">  Postbus 36,  1780 AA  DEN  HELDER</t>
  </si>
  <si>
    <t xml:space="preserve">  Postbus 3,  5750 AA  DEURNE</t>
  </si>
  <si>
    <t xml:space="preserve">  Postbus 47,  6940 BA  DIDAM</t>
  </si>
  <si>
    <t xml:space="preserve">  Postbus 191,  1110 AD  DIEMEN</t>
  </si>
  <si>
    <t xml:space="preserve">  Postbus 100,  6980 AC  DOESBURG</t>
  </si>
  <si>
    <t xml:space="preserve">  Postbus 9020,  7000 HA  DOETINCHEM</t>
  </si>
  <si>
    <t xml:space="preserve">  Postbus 10153,  5100 GE  DONGEN</t>
  </si>
  <si>
    <t xml:space="preserve">  Postbus 8,  3300 AA  DORDRECHT</t>
  </si>
  <si>
    <t xml:space="preserve">  Postbus 19, 4920 AA  MADE</t>
  </si>
  <si>
    <t xml:space="preserve">  Postbus 100,  8250 AC  DRONTEN</t>
  </si>
  <si>
    <t xml:space="preserve">  Postbus 1,  6650 AA  DRUTEN</t>
  </si>
  <si>
    <t xml:space="preserve">  Postbus 6,  6920 AA  DUIVEN</t>
  </si>
  <si>
    <t xml:space="preserve">  Postbus 180, 1130 AD  VOLENDAM</t>
  </si>
  <si>
    <t xml:space="preserve">  Postbus 9022,  6710 HK  EDE</t>
  </si>
  <si>
    <t xml:space="preserve">  Postbus 71,  3755 AN  EEMNES</t>
  </si>
  <si>
    <t xml:space="preserve">  Postbus 12,  5520 AA  EERSEL</t>
  </si>
  <si>
    <t xml:space="preserve">  Postbus 70,  8080 AB  ELBURG</t>
  </si>
  <si>
    <t>Kaag en Braassem</t>
  </si>
  <si>
    <t xml:space="preserve">  Postbus 1, 2370 AA ROELOFARENDSVEEN</t>
  </si>
  <si>
    <t>Maasgouw</t>
  </si>
  <si>
    <t xml:space="preserve">  Postbus 7000,  6050 AA MAASBRACHT</t>
  </si>
  <si>
    <t xml:space="preserve">  Postbus 54,  7470 AB  GOOR</t>
  </si>
  <si>
    <t>De wijze van de sleufbreedte is als volgt gedefinieerd:</t>
  </si>
  <si>
    <t>- de werkelijke sleufbreedte, deze wordt tijdens de uitvoering gemeten</t>
  </si>
  <si>
    <t>* de werkelijke sleufbreedte wordt ingevoerd in het rekenblad</t>
  </si>
  <si>
    <t xml:space="preserve">Geen sleufbreedte gemeten  </t>
  </si>
  <si>
    <t xml:space="preserve">  Postbus 11,  1600 AA  ENKHUIZEN</t>
  </si>
  <si>
    <t>Factuuradres:</t>
  </si>
  <si>
    <t>……………………………………………………………………………………………………….</t>
  </si>
  <si>
    <t xml:space="preserve">  Postbus 600,  8160 AP  EPE</t>
  </si>
  <si>
    <t xml:space="preserve">  Postbus 500, 3850 AM  ERMELO</t>
  </si>
  <si>
    <t xml:space="preserve">  Postbus 10100,  4870 GA  ETTEN-LEUR</t>
  </si>
  <si>
    <t xml:space="preserve">  Postbus 10001,  4940 GA  RAAMSDONKSVEER</t>
  </si>
  <si>
    <t xml:space="preserve">  Postbus 10101, 5660 GA  GELDROP</t>
  </si>
  <si>
    <t xml:space="preserve">  Postbus 10000,  5420 DA  GEMERT</t>
  </si>
  <si>
    <t xml:space="preserve">  Postbus 9003,  6590 HD  GENNEP</t>
  </si>
  <si>
    <t xml:space="preserve">  Postbus 73, 5120 AB  RIJEN</t>
  </si>
  <si>
    <t xml:space="preserve">  Postbus 2118,  4460 MC  GOES</t>
  </si>
  <si>
    <t xml:space="preserve">  Postbus 17,  5050 AA  GOIRLE</t>
  </si>
  <si>
    <t xml:space="preserve">  Postbus 108,  4200 AC  GORINCHEM</t>
  </si>
  <si>
    <t xml:space="preserve">  Postbus 1086,  2800 BB  GOUDA</t>
  </si>
  <si>
    <t xml:space="preserve">  Postbus 12600,  2500 DJ  DEN HAAG</t>
  </si>
  <si>
    <t xml:space="preserve">  Postbus 56,  6270 AB  GULPEN</t>
  </si>
  <si>
    <t xml:space="preserve">  Postbus 511,  2003 PB  HAARLEM</t>
  </si>
  <si>
    <t xml:space="preserve">  Postbus 250,  2130 AG  HOOFDDORP</t>
  </si>
  <si>
    <t xml:space="preserve">  Postbus 5,  4730 AA  OUDENBOSCH</t>
  </si>
  <si>
    <t xml:space="preserve">  Postbus 149,  3840 AC  HARDERWIJK</t>
  </si>
  <si>
    <t xml:space="preserve">  Postbus 175,  3370 AD  HARDINXVELD-GIESSENDAM</t>
  </si>
  <si>
    <t xml:space="preserve">  Postbus 93,  8050 AB  HATTUM</t>
  </si>
  <si>
    <t xml:space="preserve">  Postbus 39,  1960 AA  HEEMSKERK</t>
  </si>
  <si>
    <t xml:space="preserve">  Postbus 352,  2100 AJ HEEMSTEDE</t>
  </si>
  <si>
    <t xml:space="preserve">  Postbus 175,  8180 AD  HEERDE</t>
  </si>
  <si>
    <t xml:space="preserve">  Postbus 15000,  8440 GA HEERENVEEN</t>
  </si>
  <si>
    <t xml:space="preserve">  Postbus 1,  6400 AA  HEERLEN</t>
  </si>
  <si>
    <t xml:space="preserve">  Postbus 10000,  5590 GA  HEEZE</t>
  </si>
  <si>
    <t xml:space="preserve">  Postbus 1,  1850 AA  HEILOO </t>
  </si>
  <si>
    <t>…………………………………………………………………………………………………..</t>
  </si>
  <si>
    <t>………………</t>
  </si>
  <si>
    <t>…………….</t>
  </si>
  <si>
    <t>In te vullen gegevens:</t>
  </si>
  <si>
    <t>= Richtlijn tarief</t>
  </si>
  <si>
    <t>………………………</t>
  </si>
  <si>
    <t xml:space="preserve">  Postbus 13,  3220 AA  HELLEVOETSLUIS</t>
  </si>
  <si>
    <t xml:space="preserve">  Postbus 950,  5700 AZ  HELMOND</t>
  </si>
  <si>
    <t xml:space="preserve">  Postbus 34,  3340 AA  HENDRIK-IDO-AMBACHT</t>
  </si>
  <si>
    <t xml:space="preserve">  Postbus 12345,  5200 GZ  's HERTOGENBOSCH</t>
  </si>
  <si>
    <t xml:space="preserve">  Postbus 200,  6800 AZ  MALDEN</t>
  </si>
  <si>
    <t xml:space="preserve">  Postbus 31,  5250 AA  VLIJMEN</t>
  </si>
  <si>
    <t xml:space="preserve">  Postbus 32,  2180 AA  HILLEGOM</t>
  </si>
  <si>
    <t xml:space="preserve">  Postbus 3,  5080 AA  HILVARENBEEK</t>
  </si>
  <si>
    <t xml:space="preserve">  Postbus 9900,  12101 GM  HILVERSUM</t>
  </si>
  <si>
    <t xml:space="preserve">  Postbus 603,  1620 AR  HOORN</t>
  </si>
  <si>
    <t xml:space="preserve">  Postbus 6005,  5960 AA  HORST</t>
  </si>
  <si>
    <t xml:space="preserve">  Postbus 30,  3990 DA  HOUTEN</t>
  </si>
  <si>
    <t xml:space="preserve">  Postbus 5,  1270 AA  HUIZEN</t>
  </si>
  <si>
    <t xml:space="preserve">  Postbus 600, 6460 AP  KERKRADE</t>
  </si>
  <si>
    <t xml:space="preserve">  Postbus 49,  4560 AA  HULST</t>
  </si>
  <si>
    <t xml:space="preserve">  Postbus 26, 3400 AA  IJSSELSTEIN</t>
  </si>
  <si>
    <t xml:space="preserve">  Postbus 79,  4420 AC  KAPELLE</t>
  </si>
  <si>
    <t xml:space="preserve">  Postbus 589,  2220 AN  KATWIJK</t>
  </si>
  <si>
    <t xml:space="preserve">  Postbus 13,  9290 AA  KOLLUM</t>
  </si>
  <si>
    <t xml:space="preserve">  Postbus 200,  2922 AE  KRIMPEN AAN DE IJSSEL</t>
  </si>
  <si>
    <t xml:space="preserve">  Postbus 190,  5740 AD  BEEK EN DONK</t>
  </si>
  <si>
    <t xml:space="preserve">  Postbus 31000,  6370 AA  LANDGRAAF</t>
  </si>
  <si>
    <t xml:space="preserve">  Postbus 1,  1120 AA  LANDSMEER</t>
  </si>
  <si>
    <t xml:space="preserve">  Postbus 5,  1250 AA  LAREN</t>
  </si>
  <si>
    <t xml:space="preserve">  Postbus 21000,  8900 JA  LEEUWARDEN</t>
  </si>
  <si>
    <t xml:space="preserve">  Postbus 9100,  2300 PC  LEIDEN</t>
  </si>
  <si>
    <t xml:space="preserve">  Postbus 35,  2353 AA  LEIDERDORP</t>
  </si>
  <si>
    <t xml:space="preserve">  Postbus 905,  2270 AX  VOORBURG</t>
  </si>
  <si>
    <t xml:space="preserve">  Postbus 91,  8200 AB  LELYSTAD</t>
  </si>
  <si>
    <t xml:space="preserve">  Postbus 150,  3830 AD  LEUSDEN</t>
  </si>
  <si>
    <t>Lingewaard</t>
  </si>
  <si>
    <t xml:space="preserve">  Postbus 15,  6680 AA  BEMMEL</t>
  </si>
  <si>
    <t xml:space="preserve">  Postbus 200,  2160 AE  LISSE</t>
  </si>
  <si>
    <t xml:space="preserve">  Postbus 17,  7240 AA  LOCHEM</t>
  </si>
  <si>
    <t xml:space="preserve">  Postbus 7,  5170 AA  KAATSHEUVEL</t>
  </si>
  <si>
    <t xml:space="preserve">  Postbus 50,  3410 CB  LOPIK</t>
  </si>
  <si>
    <t xml:space="preserve">  Postbus 10000,  5330 GA  KERKDRIEL</t>
  </si>
  <si>
    <t xml:space="preserve">  Postbus 55,  3140 AB  MAASSLUIS</t>
  </si>
  <si>
    <t xml:space="preserve">  Postbus 1992,  6201 BZ  MAASTRICHT</t>
  </si>
  <si>
    <t xml:space="preserve">  Postbus 7,  1670 AA  MEDEMBLIK</t>
  </si>
  <si>
    <t xml:space="preserve">  Postbus 90,  6230 AB  MEERSSEN</t>
  </si>
  <si>
    <t xml:space="preserve">  Postbus 4,  4760 AA  ZEVENBERGEN</t>
  </si>
  <si>
    <t xml:space="preserve">  Postbus 41,  3417 ZG  MONTFOORT</t>
  </si>
  <si>
    <t xml:space="preserve">  Postbus 200,  6585 ZK  MOOK</t>
  </si>
  <si>
    <t xml:space="preserve">  Postbus 2728,  6030 AA  NEDERWEERT</t>
  </si>
  <si>
    <t xml:space="preserve">  Postbus 1,  3430 AA  NIEUWEGEIN</t>
  </si>
  <si>
    <t xml:space="preserve">  Postbus 17,  2421 EB  NIEUWKOOP</t>
  </si>
  <si>
    <t xml:space="preserve">  Postbus 1000,  3860 BA  NIJKERK</t>
  </si>
  <si>
    <t xml:space="preserve">  Postbus 9105,  6500 HG  NIJMEGEN</t>
  </si>
  <si>
    <t xml:space="preserve">  Postbus 3,  4490 AA  WIISENKERKE</t>
  </si>
  <si>
    <t xml:space="preserve">  Postbus 298,  2200 AG  NOORDWIJK</t>
  </si>
  <si>
    <t xml:space="preserve">  Postbus 10000,  5670 GA  NUENEN</t>
  </si>
  <si>
    <t xml:space="preserve">  Postbus 22000,  6360 AA NUTH</t>
  </si>
  <si>
    <t xml:space="preserve">  Postbus 1270,  2340 BG  OEGSTGEEST</t>
  </si>
  <si>
    <t xml:space="preserve">  Postbus 11,  5688 ZG  OIRSCHOT</t>
  </si>
  <si>
    <t xml:space="preserve">  Postbus 10101,  5060 GA  OISTERWIJK</t>
  </si>
  <si>
    <t xml:space="preserve">  Postbus 2,  8096 ZG  OLDENBROEK</t>
  </si>
  <si>
    <t xml:space="preserve">  Postbus 10150,  4900 GB  OOSTERHOUT</t>
  </si>
  <si>
    <t xml:space="preserve">  Postbus 15,  1510 AA  OOSTZAAN</t>
  </si>
  <si>
    <t xml:space="preserve">  Postbus 199,  1715 ZK  SPANBROEK</t>
  </si>
  <si>
    <t xml:space="preserve">  Postbus 5,  5340 BA  OSS</t>
  </si>
  <si>
    <t xml:space="preserve">  Postbus 2003,  3260 EA OUD-BEIJERLAND</t>
  </si>
  <si>
    <t xml:space="preserve">  Postbus 35,  1190 AA OUDERKERK AAN DE AMSTEL</t>
  </si>
  <si>
    <t xml:space="preserve">  Postbus 100,  3420 DC  OUDEWATER</t>
  </si>
  <si>
    <t xml:space="preserve">  Postbus 11,  6660 AA  ELST</t>
  </si>
  <si>
    <t xml:space="preserve">  Postbus 11,  3350 AA  PAPENDRECHT</t>
  </si>
  <si>
    <t xml:space="preserve">  Postbus 1, 2640 AA  PIJNACKER</t>
  </si>
  <si>
    <t xml:space="preserve">  Postbus 15,  1440 AA  PURMEREND</t>
  </si>
  <si>
    <t xml:space="preserve">  Postbus 400,  3880 AK  PUTTEN</t>
  </si>
  <si>
    <t>……………………………….</t>
  </si>
  <si>
    <t>……………………………………………………………………</t>
  </si>
  <si>
    <t>………………………………….</t>
  </si>
  <si>
    <t xml:space="preserve">  Postbus 70,  4416 ZH  KRUININGEN</t>
  </si>
  <si>
    <t xml:space="preserve">  Postbus 9100,  6860 HA  OOSTERBEEK</t>
  </si>
  <si>
    <t xml:space="preserve">  Postbus 8,  3927 ZL  RENSWOUDE</t>
  </si>
  <si>
    <t xml:space="preserve">  Postbus 11,  5540 AA REUSEL</t>
  </si>
  <si>
    <t xml:space="preserve">  Postbus 201,  3910 AE  RHENEN</t>
  </si>
  <si>
    <t xml:space="preserve">  Postbus 271,  2980 AG  RIDDERKERK</t>
  </si>
  <si>
    <t xml:space="preserve">  Postbus 5305,  2280 HH  RIJSWIJK</t>
  </si>
  <si>
    <t xml:space="preserve">  Postbus 6740,  6075 ZG  HERKENBOSCH</t>
  </si>
  <si>
    <t xml:space="preserve">  Postbus900,  6040 AX  ROERMOND</t>
  </si>
  <si>
    <t xml:space="preserve">  Postbus 5000,  4700 KA  ROOSENDAAL</t>
  </si>
  <si>
    <t xml:space="preserve">  Postbus 70012,  3000 KP  ROTTERDAM</t>
  </si>
  <si>
    <t xml:space="preserve">  Postbus 9106,  6880 HH VELP</t>
  </si>
  <si>
    <t xml:space="preserve">  Postbus 9,  4715 ZG  RUCPHEN</t>
  </si>
  <si>
    <t>Neder-Betuwe</t>
  </si>
  <si>
    <t xml:space="preserve">  Postbus 8,  1740 AA  SCHAGEN</t>
  </si>
  <si>
    <t>Castircum</t>
  </si>
  <si>
    <t xml:space="preserve">  Postbus 100,  3925 ZJ  SCHERPENZEEL</t>
  </si>
  <si>
    <t xml:space="preserve">  Postbus 1501,  3100 EA  SCHIEDAM</t>
  </si>
  <si>
    <t xml:space="preserve">  Postbus 20,  9166 ZP  SCHIERMONNIKOOG</t>
  </si>
  <si>
    <t xml:space="preserve">  Postbus 5555,  4300 AJ  ZIERIKZEE</t>
  </si>
  <si>
    <t xml:space="preserve">  Postbus 21000,  6369 ZG  SIMPELVELD</t>
  </si>
  <si>
    <t xml:space="preserve">  Postbus 10000, 5270 GA  SINT-MICHIELSGESTEL</t>
  </si>
  <si>
    <t xml:space="preserve">  Postbus 18,  6130 AA  SITTARD</t>
  </si>
  <si>
    <t xml:space="preserve">  Postbus 27,  4500 AA  OOSTBURG</t>
  </si>
  <si>
    <t xml:space="preserve">  Postbus 10000,  9200 HA  DRACHTEN</t>
  </si>
  <si>
    <t xml:space="preserve">  Postbus 2000,  3760 CA  SOEST</t>
  </si>
  <si>
    <t xml:space="preserve">  Postbus 290, 5710 AG  SOMEREN</t>
  </si>
  <si>
    <t xml:space="preserve">  Postbus 8,  5690  AA  SON</t>
  </si>
  <si>
    <t xml:space="preserve">  Postbus 20,  1610 AA  BOVENKARSPEL</t>
  </si>
  <si>
    <t>Steenwijkerland</t>
  </si>
  <si>
    <t xml:space="preserve">  Postbus 15, 6170 AA  STEIN</t>
  </si>
  <si>
    <t>E-mail:</t>
  </si>
  <si>
    <t xml:space="preserve">  Postbus 35,  4530 AA  TERNEUZEN</t>
  </si>
  <si>
    <t xml:space="preserve">  Postbus 200, 1790 AE  DEN BURG</t>
  </si>
  <si>
    <t xml:space="preserve">  Postbus 9, 1616 ZG HOOGKARSPEL</t>
  </si>
  <si>
    <t xml:space="preserve">  Postbus 1, 2636 ZG SCHIPLUIDEN</t>
  </si>
  <si>
    <t xml:space="preserve">  Postbus 3,  9250 AA  BURGUM</t>
  </si>
  <si>
    <t xml:space="preserve">  Postbus 7,  1910 AA  UITGEEST</t>
  </si>
  <si>
    <t xml:space="preserve">  Postbus 8, 1420 AA  UITHOORN</t>
  </si>
  <si>
    <t xml:space="preserve">  Postbus 16200,  3500 CE  UTRECHT</t>
  </si>
  <si>
    <t xml:space="preserve">  Postbus 450,  6290 AL  VAALS</t>
  </si>
  <si>
    <t xml:space="preserve">  Postbus 998, 6300 AZ  VALKENBURG AAN DE GEUL</t>
  </si>
  <si>
    <t xml:space="preserve">  Postbus 10100,  5550 GA  VALKENSWAARD</t>
  </si>
  <si>
    <t xml:space="preserve">  Postbus 1100,  3900 BC  VEENENDAAL</t>
  </si>
  <si>
    <t xml:space="preserve">  Postbus 1000, 4357 ZV  DOMBURG</t>
  </si>
  <si>
    <t xml:space="preserve">  Postbus 465, 1970 AL  IJMUIDEN</t>
  </si>
  <si>
    <t xml:space="preserve">  Postbus 10101,  5500 GA  VELDHOVEN</t>
  </si>
  <si>
    <t xml:space="preserve">  Postbus 500,  5800 AM  VENRAY</t>
  </si>
  <si>
    <t xml:space="preserve">  Postbus 3434,  5902 RK  VENLO</t>
  </si>
  <si>
    <t xml:space="preserve">  Postbus 3000,  4380 GV  VLISSINGEN</t>
  </si>
  <si>
    <t xml:space="preserve">  Postbus 23000,  6367 ZG  VOERENDAAL</t>
  </si>
  <si>
    <t xml:space="preserve">  Postbus 393,  2250 AJ  VOORSCOTEN</t>
  </si>
  <si>
    <t xml:space="preserve">  Postbus 9000, 7390 HA  TWELLO</t>
  </si>
  <si>
    <t xml:space="preserve">  Postbus 10100,  5260 GA  VUGHT</t>
  </si>
  <si>
    <t xml:space="preserve">  Postbus 10000,  5580 GA  WAALRE</t>
  </si>
  <si>
    <t xml:space="preserve">  Postbus 10150,  5140 GB  WAALWIJK</t>
  </si>
  <si>
    <t xml:space="preserve">  Postbus 400,  2740 AK  WADDINXVEEN</t>
  </si>
  <si>
    <t xml:space="preserve">  Postbus 1, 6700 AA  WAGENINGEN</t>
  </si>
  <si>
    <t xml:space="preserve">  Postbus 499,  2240 AL  WASSENAAR</t>
  </si>
  <si>
    <t xml:space="preserve">  Postbus 1000,  1140 BA  MONNICKENDAM</t>
  </si>
  <si>
    <t xml:space="preserve">  Postbus 950,  6000 AZ  WEERT</t>
  </si>
  <si>
    <t xml:space="preserve">  Postbus 1,  6658  ZG BENEDEN-LEEUWEN</t>
  </si>
  <si>
    <t xml:space="preserve">  Postbus 9000, 6600 HA  WIJCHEN</t>
  </si>
  <si>
    <t xml:space="preserve">  Postbus 41,  1243 ZG  's Graveland</t>
  </si>
  <si>
    <t xml:space="preserve">  Postbus 83,  3960 BB  WIJK BIJ DUURSTEDE</t>
  </si>
  <si>
    <t xml:space="preserve">  Postbus 101,  7100 AC  WINTERSWIJK</t>
  </si>
  <si>
    <t xml:space="preserve">  Postbus 24,  4630 AA  HOOGERHEIDE</t>
  </si>
  <si>
    <t xml:space="preserve">  Postbus 45,  3440 AA  WOERDEN</t>
  </si>
  <si>
    <t>Asfalt, all in*</t>
  </si>
  <si>
    <t>trottoir-banden:</t>
  </si>
  <si>
    <t>Dikte</t>
  </si>
  <si>
    <t>Prijs</t>
  </si>
  <si>
    <t>m2/cm</t>
  </si>
  <si>
    <t xml:space="preserve">  Postbus 20,  1530 AA  WORMER</t>
  </si>
  <si>
    <t xml:space="preserve">  Postbus 16,  3930 EA  WOUDENBERG</t>
  </si>
  <si>
    <t xml:space="preserve">  Postbus 2000,  1500 GA  ZAANDAM</t>
  </si>
  <si>
    <t xml:space="preserve">  Postbus 10002,  5300 DA  ZALTBOMMEL</t>
  </si>
  <si>
    <t xml:space="preserve">  Postbus 2,  2040 AA  ZANDVOORT</t>
  </si>
  <si>
    <t xml:space="preserve">  Postbus 1,  3890 AA  ZEEWOLDE</t>
  </si>
  <si>
    <t xml:space="preserve">  Postbus 513,  3700 AM  ZEIST</t>
  </si>
  <si>
    <t xml:space="preserve">  Postbus 10, 6900 AA  ZEVENAAR</t>
  </si>
  <si>
    <t xml:space="preserve">  Postbus 34,  2380 AA  ZOETERWOUDE</t>
  </si>
  <si>
    <t xml:space="preserve">  Postbus 10001,  4880 GA  ZUNDERT</t>
  </si>
  <si>
    <t xml:space="preserve">  Postbus 41,  7200 AA  ZUTPHEN</t>
  </si>
  <si>
    <t xml:space="preserve">  Postbus 15,  3330 AA  ZWIJNDRECHT</t>
  </si>
  <si>
    <t>Echt-Susteren</t>
  </si>
  <si>
    <t>Specificatie:</t>
  </si>
  <si>
    <t>In de tarieven wordt geen onderscheid gemaakt tussen lasgaten en sleuven. Alle werkzaamheden worden berekend per vierkante meter.</t>
  </si>
  <si>
    <t>De degeneratie vergoeding wordt verrekend per strekkende meter.</t>
  </si>
  <si>
    <t>De werkzaamheden die de gemeente verricht en waarvoor bij het verlenen van het instemmingbesluit leges worden geheven, vallen niet</t>
  </si>
  <si>
    <t>Voor gefundeerde verharding en voor groenvoorzieningen wordt geen degeneratievergoeding berekend.</t>
  </si>
  <si>
    <t xml:space="preserve">  Postbus 250,  3640 AG MIJDRECHT</t>
  </si>
  <si>
    <t>Stichtse Vecht</t>
  </si>
  <si>
    <t xml:space="preserve">  Postbus 1212, 3600 BE MAARSSEN </t>
  </si>
  <si>
    <t xml:space="preserve">  Postbus 51, 4690 AB THOLEN</t>
  </si>
  <si>
    <t>Dinkelland</t>
  </si>
  <si>
    <t>Midden-Delftland</t>
  </si>
  <si>
    <t>Rijssen-Holten</t>
  </si>
  <si>
    <t xml:space="preserve">  Postbus 244, 7460 AE RIJSSEN</t>
  </si>
  <si>
    <t>Berkelland</t>
  </si>
  <si>
    <t xml:space="preserve">  Postbus 200, 7270 HA BORCULO</t>
  </si>
  <si>
    <t>Bronckhorst</t>
  </si>
  <si>
    <t xml:space="preserve">  Postbus 200, 7255 ZJ HENGELO</t>
  </si>
  <si>
    <t>Oost Gelre</t>
  </si>
  <si>
    <t xml:space="preserve">  Postbus 17, 7130 AA LICHTENVOORDE</t>
  </si>
  <si>
    <t>Utrechtse Heuvelrug</t>
  </si>
  <si>
    <t xml:space="preserve">  Postbus 200, 3940 AE DOORN</t>
  </si>
  <si>
    <t>Goeree-Overflakkee</t>
  </si>
  <si>
    <t xml:space="preserve">  Postbus 1, 3240 AA MIDDELHARNIS</t>
  </si>
  <si>
    <t>Teylingen</t>
  </si>
  <si>
    <t xml:space="preserve">  Postbus 149, 2215 VOORHOUT</t>
  </si>
  <si>
    <t>Eijsden-Margraten</t>
  </si>
  <si>
    <t xml:space="preserve">  Postbus 10, 6269 ZG MARGRATEN</t>
  </si>
  <si>
    <t>Leudal</t>
  </si>
  <si>
    <t>Peel en Maas</t>
  </si>
  <si>
    <t xml:space="preserve">  Postbus 7088, 5980 AB PANNINGEN</t>
  </si>
  <si>
    <t>Hollands Kroon</t>
  </si>
  <si>
    <t xml:space="preserve">  Postbus 8, 1760 AA ANNA PAULOWNA</t>
  </si>
  <si>
    <t>Vlaardingen</t>
  </si>
  <si>
    <t xml:space="preserve">  Postbus 1002, 3130 EB VLAARDINGEN</t>
  </si>
  <si>
    <t xml:space="preserve">  Postbus 100, 2910 AC NIEUWERKERK a/d IJSSEL</t>
  </si>
  <si>
    <t>Op de tarieven is indexering van toepassing. Jaarlijks zal door de VNG een geïndexeerd "Rekenblad" tijdig ter beschikking worden gesteld.</t>
  </si>
  <si>
    <t>…………………</t>
  </si>
  <si>
    <t>B1</t>
  </si>
  <si>
    <t>B2</t>
  </si>
  <si>
    <t>C1</t>
  </si>
  <si>
    <t>C2</t>
  </si>
  <si>
    <t>trottoirband</t>
  </si>
  <si>
    <t>In de "Richtlijn" is aangegeven wanneer de sleuf door de aanbieder moet worden gedicht en onder welke voorwaarden dit is toegestaan.</t>
  </si>
  <si>
    <t>kan het "rekenblad" worden gebruikt.</t>
  </si>
  <si>
    <t>Dit "Rekenblad" is een uitgave van de Vereniging van Nederlandse Gemeenten en is gebaseerd op:</t>
  </si>
  <si>
    <t>Door scrollen kan de gemeente worden ingesteld en daarna opgeslagen. Dus een éénmalige actie!</t>
  </si>
  <si>
    <t>Groningen</t>
  </si>
  <si>
    <t xml:space="preserve">  Postbus 6,  4650 AA  STEENBERGEN</t>
  </si>
  <si>
    <t>Oude-IJsselstreek</t>
  </si>
  <si>
    <t xml:space="preserve">  Postbus 42,  7980 AA GENDERINGEN</t>
  </si>
  <si>
    <t xml:space="preserve">  Postbus 79,  8070 AB  NUNSPEET</t>
  </si>
  <si>
    <t>Pekela</t>
  </si>
  <si>
    <t>Stadskanaal</t>
  </si>
  <si>
    <t>Veendam</t>
  </si>
  <si>
    <t>Bodegraven-Reeuwijk</t>
  </si>
  <si>
    <t>Sudwest Fryslan</t>
  </si>
  <si>
    <t>Achterkarspelen</t>
  </si>
  <si>
    <t>Ameland</t>
  </si>
  <si>
    <t>Harlingen</t>
  </si>
  <si>
    <t>Heerenveen</t>
  </si>
  <si>
    <t>Leeuwarden</t>
  </si>
  <si>
    <t>Opsterland</t>
  </si>
  <si>
    <t>Schiermonnikoog</t>
  </si>
  <si>
    <t>Smallingerland</t>
  </si>
  <si>
    <t>Terschelling</t>
  </si>
  <si>
    <t>Tytsjerksteradiel</t>
  </si>
  <si>
    <t>Vlieland</t>
  </si>
  <si>
    <t>Weststellingwerf</t>
  </si>
  <si>
    <t>Aa en Hunze</t>
  </si>
  <si>
    <t>Assen</t>
  </si>
  <si>
    <t>Borger-Odoorn</t>
  </si>
  <si>
    <t>Coevorden</t>
  </si>
  <si>
    <t>De Wolden</t>
  </si>
  <si>
    <t>Emmen</t>
  </si>
  <si>
    <t>Hoogeveen</t>
  </si>
  <si>
    <t>Meppel</t>
  </si>
  <si>
    <t>Noordenveld</t>
  </si>
  <si>
    <t>Tynaarlo</t>
  </si>
  <si>
    <t>Westerveld</t>
  </si>
  <si>
    <t>Almelo</t>
  </si>
  <si>
    <t>Borne</t>
  </si>
  <si>
    <t>Dalfsen</t>
  </si>
  <si>
    <t>Deventer</t>
  </si>
  <si>
    <t>Enschede</t>
  </si>
  <si>
    <t>Haaksbergen</t>
  </si>
  <si>
    <t>Hof van Twente</t>
  </si>
  <si>
    <t>Kampen</t>
  </si>
  <si>
    <t>Losser</t>
  </si>
  <si>
    <t>Oldenzaal</t>
  </si>
  <si>
    <t>Olst-Wijhe</t>
  </si>
  <si>
    <t>Ommen</t>
  </si>
  <si>
    <t>Raalte</t>
  </si>
  <si>
    <t>Staphorst</t>
  </si>
  <si>
    <t>Twenterand</t>
  </si>
  <si>
    <t>Wierden</t>
  </si>
  <si>
    <t>Zwartewaterland</t>
  </si>
  <si>
    <t>Zwolle</t>
  </si>
  <si>
    <t>Aalten</t>
  </si>
  <si>
    <t>Boxtel</t>
  </si>
  <si>
    <t xml:space="preserve">  Postbus 10000,  5280 DA  BOXTEL</t>
  </si>
  <si>
    <t>Apeldoorn</t>
  </si>
  <si>
    <t>Arnhem</t>
  </si>
  <si>
    <t>Barneveld</t>
  </si>
  <si>
    <t>Lochem</t>
  </si>
  <si>
    <t>Maasdriel</t>
  </si>
  <si>
    <t>Beuningen</t>
  </si>
  <si>
    <t>Brummen</t>
  </si>
  <si>
    <t>Buren</t>
  </si>
  <si>
    <t>Culemborg</t>
  </si>
  <si>
    <t>Doesburg</t>
  </si>
  <si>
    <t>Druten</t>
  </si>
  <si>
    <t>Duiven</t>
  </si>
  <si>
    <t>Ede</t>
  </si>
  <si>
    <t>Elburg</t>
  </si>
  <si>
    <t>Epe</t>
  </si>
  <si>
    <t>Ermelo</t>
  </si>
  <si>
    <t>Harderwijk</t>
  </si>
  <si>
    <t>Hattem</t>
  </si>
  <si>
    <t>Heerde</t>
  </si>
  <si>
    <t>Heumen</t>
  </si>
  <si>
    <t>Nijkerk</t>
  </si>
  <si>
    <t>Nijmegen</t>
  </si>
  <si>
    <t>Nunspeet</t>
  </si>
  <si>
    <t>Oldebroek</t>
  </si>
  <si>
    <t>Overbetuwe</t>
  </si>
  <si>
    <t>Putten</t>
  </si>
  <si>
    <t>Renkum</t>
  </si>
  <si>
    <t>Rheden</t>
  </si>
  <si>
    <t>Rozendaal</t>
  </si>
  <si>
    <t>Scherpenzeel</t>
  </si>
  <si>
    <t>Voorst</t>
  </si>
  <si>
    <t>West Maas en Waal</t>
  </si>
  <si>
    <t>Westervoort</t>
  </si>
  <si>
    <t>Wijchen</t>
  </si>
  <si>
    <t>Winterswijk</t>
  </si>
  <si>
    <t>Zaltbommel</t>
  </si>
  <si>
    <t>Zevenaar</t>
  </si>
  <si>
    <t>Zutphen</t>
  </si>
  <si>
    <t>Amersfoort</t>
  </si>
  <si>
    <t>Baarn</t>
  </si>
  <si>
    <t>Bunnik</t>
  </si>
  <si>
    <t>Bunschoten</t>
  </si>
  <si>
    <t>De Bilt</t>
  </si>
  <si>
    <t>Lopik</t>
  </si>
  <si>
    <t>Montfoort</t>
  </si>
  <si>
    <t>Nieuwegein</t>
  </si>
  <si>
    <t>Oudewater</t>
  </si>
  <si>
    <t>Renswoude</t>
  </si>
  <si>
    <t>Rhenen</t>
  </si>
  <si>
    <t>De Ronde Venen</t>
  </si>
  <si>
    <t>Houten</t>
  </si>
  <si>
    <t>IJsselstein</t>
  </si>
  <si>
    <t>Leusden</t>
  </si>
  <si>
    <t>Soest</t>
  </si>
  <si>
    <t>Inkoopordernr.:</t>
  </si>
  <si>
    <t>Datum opbreking:</t>
  </si>
  <si>
    <t>Datum herstel:</t>
  </si>
  <si>
    <t>Deellevering:</t>
  </si>
  <si>
    <t>Laatste levering:</t>
  </si>
  <si>
    <t>Uitvoerende aannemer:</t>
  </si>
  <si>
    <t>………………..</t>
  </si>
  <si>
    <t>Opdrachtnummer :</t>
  </si>
  <si>
    <t>Gemeentelijke gegevens:</t>
  </si>
  <si>
    <t>…………………………………</t>
  </si>
  <si>
    <t>Veenendaal</t>
  </si>
  <si>
    <t>Wijk bij Duurstede</t>
  </si>
  <si>
    <t>Woerden</t>
  </si>
  <si>
    <t>Woudenberg</t>
  </si>
  <si>
    <t>Zeist</t>
  </si>
  <si>
    <t>Aalsmeer</t>
  </si>
  <si>
    <t>Alkmaar</t>
  </si>
  <si>
    <t>Amstelveen</t>
  </si>
  <si>
    <t>Amsterdam</t>
  </si>
  <si>
    <t>Beverwijk</t>
  </si>
  <si>
    <t>Blaricum</t>
  </si>
  <si>
    <t>Bloemendaal</t>
  </si>
  <si>
    <t>Den Helder</t>
  </si>
  <si>
    <t>Diemen</t>
  </si>
  <si>
    <t>Drechterland</t>
  </si>
  <si>
    <t>Edam-Volendam</t>
  </si>
  <si>
    <t>Enkhuizen</t>
  </si>
  <si>
    <t>Haarlem</t>
  </si>
  <si>
    <t>Haarlemmermeer</t>
  </si>
  <si>
    <t>Laren</t>
  </si>
  <si>
    <t>Medemblik</t>
  </si>
  <si>
    <t>Oostzaan</t>
  </si>
  <si>
    <t>Opmeer</t>
  </si>
  <si>
    <t>Ouder-Amstel</t>
  </si>
  <si>
    <t>Purmerend</t>
  </si>
  <si>
    <t>Schagen</t>
  </si>
  <si>
    <t>Stede Broec</t>
  </si>
  <si>
    <t>Texel</t>
  </si>
  <si>
    <t>Uitgeest</t>
  </si>
  <si>
    <t>Uithoorn</t>
  </si>
  <si>
    <t>Velsen</t>
  </si>
  <si>
    <t>Waterland</t>
  </si>
  <si>
    <t>Heemskerk</t>
  </si>
  <si>
    <t>Heemstede</t>
  </si>
  <si>
    <t>Heiloo</t>
  </si>
  <si>
    <t>Hilversum</t>
  </si>
  <si>
    <t>Hoorn</t>
  </si>
  <si>
    <t>Huizen</t>
  </si>
  <si>
    <t>Landsmeer</t>
  </si>
  <si>
    <t>Wijdemeren</t>
  </si>
  <si>
    <t>Wormerland</t>
  </si>
  <si>
    <t>Zaanstad</t>
  </si>
  <si>
    <t>Zandvoort</t>
  </si>
  <si>
    <t>Alblasserdam</t>
  </si>
  <si>
    <t>Albrandswaard</t>
  </si>
  <si>
    <t>Alphen aan de Rijn</t>
  </si>
  <si>
    <t>Barendrecht</t>
  </si>
  <si>
    <t xml:space="preserve">  Postbus 150,  2670 AD  NAALDWIJK</t>
  </si>
  <si>
    <t>Montferland</t>
  </si>
  <si>
    <t>Tiel</t>
  </si>
  <si>
    <t>Tilburg</t>
  </si>
  <si>
    <t>Tubbergen</t>
  </si>
  <si>
    <t xml:space="preserve">  Postbus 6325, 4000 HH TIEL</t>
  </si>
  <si>
    <t xml:space="preserve">  Postbus 90155, 5000 LH TILBURG</t>
  </si>
  <si>
    <t xml:space="preserve">  Postbus 30, 7650 AA TUBBERGEN</t>
  </si>
  <si>
    <t>Oldambt</t>
  </si>
  <si>
    <t>Delft</t>
  </si>
  <si>
    <t>Den Haag</t>
  </si>
  <si>
    <t>Dordrecht</t>
  </si>
  <si>
    <t>Gorichem</t>
  </si>
  <si>
    <t>Gouda</t>
  </si>
  <si>
    <t>Hardinxveld-Giessendam</t>
  </si>
  <si>
    <t>Hendrik-Ido-Ambacht</t>
  </si>
  <si>
    <t>Hillegom</t>
  </si>
  <si>
    <t>Katwijk</t>
  </si>
  <si>
    <t>Leiden</t>
  </si>
  <si>
    <t>Leiderdorp</t>
  </si>
  <si>
    <t>Leidschendam-Voorburg</t>
  </si>
  <si>
    <t>Lisse</t>
  </si>
  <si>
    <t>Maassluis</t>
  </si>
  <si>
    <t>Nieuwkoop</t>
  </si>
  <si>
    <t>Noordwijk</t>
  </si>
  <si>
    <t>Oestgeest</t>
  </si>
  <si>
    <t>Pijnakker-Nootdorp</t>
  </si>
  <si>
    <t>Ridderkerk</t>
  </si>
  <si>
    <t>Rijswijk</t>
  </si>
  <si>
    <t>Rotterdam</t>
  </si>
  <si>
    <t>Schiedam</t>
  </si>
  <si>
    <t>Sliedrecht</t>
  </si>
  <si>
    <r>
      <t xml:space="preserve">Door de </t>
    </r>
    <r>
      <rPr>
        <b/>
        <sz val="10"/>
        <color indexed="11"/>
        <rFont val="Arial"/>
        <family val="2"/>
      </rPr>
      <t>groene posities</t>
    </r>
    <r>
      <rPr>
        <sz val="10"/>
        <rFont val="Arial"/>
        <family val="2"/>
      </rPr>
      <t xml:space="preserve"> in te vullen vindt de verrekening plaats volgens de "Richtlijn tarieven (graaf) werkzaamheden Telecom".</t>
    </r>
  </si>
  <si>
    <t>definities, rekenmethodiek en tarieven</t>
  </si>
  <si>
    <t>Bij de berekening van de degeneratie vergoeding wordt gebruik gemaakt van de per 1 januari 2001 gehanteerde berekenwijze voor de</t>
  </si>
  <si>
    <t xml:space="preserve">- de gemiddelde breedte van het grondverzet, gemeten als breedte van de toegepaste graafbak, naar boven afgerond op 5 cm, </t>
  </si>
  <si>
    <t>- met een minimum breedte voor tegelverharding van 30 cm en voor klinkerverharding van 20 cm.</t>
  </si>
  <si>
    <t>Voorschoten</t>
  </si>
  <si>
    <t>Waddinxveen</t>
  </si>
  <si>
    <t>Wassenaar</t>
  </si>
  <si>
    <t>Zoeterwoude</t>
  </si>
  <si>
    <t>Zwijndrecht</t>
  </si>
  <si>
    <t>Borsele</t>
  </si>
  <si>
    <t>Goes</t>
  </si>
  <si>
    <t>Hulst</t>
  </si>
  <si>
    <t>Kapelle</t>
  </si>
  <si>
    <t>Middelburg</t>
  </si>
  <si>
    <t>Noord-Beveland</t>
  </si>
  <si>
    <t>Reimerswaal</t>
  </si>
  <si>
    <t>Schouwen-Duiveland</t>
  </si>
  <si>
    <t>Terneuzen</t>
  </si>
  <si>
    <t>Tholen</t>
  </si>
  <si>
    <t>Veere</t>
  </si>
  <si>
    <t>Vlissingen</t>
  </si>
  <si>
    <t>Alphen-Chaam</t>
  </si>
  <si>
    <t>Asten</t>
  </si>
  <si>
    <t>Baarle-Nassau</t>
  </si>
  <si>
    <t>Bergen op Zoom</t>
  </si>
  <si>
    <t>Bernheze</t>
  </si>
  <si>
    <t>Best</t>
  </si>
  <si>
    <t>Bladel</t>
  </si>
  <si>
    <t>Boekel</t>
  </si>
  <si>
    <t>Breda</t>
  </si>
  <si>
    <t>Cranendonck</t>
  </si>
  <si>
    <t>Deurne</t>
  </si>
  <si>
    <t>Dongen</t>
  </si>
  <si>
    <t>Drimmelen</t>
  </si>
  <si>
    <t>Eersel</t>
  </si>
  <si>
    <t>Eindhoven</t>
  </si>
  <si>
    <t>Etten-Leur</t>
  </si>
  <si>
    <t>Geertruidenberg</t>
  </si>
  <si>
    <t>Gemert-Bakel</t>
  </si>
  <si>
    <t>Gilze en Rijen</t>
  </si>
  <si>
    <t>Goirle</t>
  </si>
  <si>
    <t>Halderberge</t>
  </si>
  <si>
    <t>Heeze-Leende</t>
  </si>
  <si>
    <t>Helmond</t>
  </si>
  <si>
    <t>Heusden</t>
  </si>
  <si>
    <t>Hilvarenbeek</t>
  </si>
  <si>
    <t>Laarbeek</t>
  </si>
  <si>
    <t>Loon op Zand</t>
  </si>
  <si>
    <t>Moerdijk</t>
  </si>
  <si>
    <t>Oirschot</t>
  </si>
  <si>
    <t>Oisterwijk</t>
  </si>
  <si>
    <t>Oosterhout</t>
  </si>
  <si>
    <t>Oss</t>
  </si>
  <si>
    <t>Reusel-De Mierden</t>
  </si>
  <si>
    <t>Roosendaal</t>
  </si>
  <si>
    <t>Rucphen</t>
  </si>
  <si>
    <t>Sint-Michelsgestel</t>
  </si>
  <si>
    <t>Steenbergen</t>
  </si>
  <si>
    <t>Valkenswaard</t>
  </si>
  <si>
    <t>Veldhoven</t>
  </si>
  <si>
    <t>Vught</t>
  </si>
  <si>
    <t>Waalre</t>
  </si>
  <si>
    <t>Waalwijk</t>
  </si>
  <si>
    <t>Woensdrecht</t>
  </si>
  <si>
    <t>Zundert</t>
  </si>
  <si>
    <t>Beek</t>
  </si>
  <si>
    <t>Beesel</t>
  </si>
  <si>
    <t>Brunssum</t>
  </si>
  <si>
    <t>Gennep</t>
  </si>
  <si>
    <t>Heerlen</t>
  </si>
  <si>
    <t>Horst aan de Maas</t>
  </si>
  <si>
    <t>Kerkrade</t>
  </si>
  <si>
    <t>Landgraaf</t>
  </si>
  <si>
    <t>Maastricht</t>
  </si>
  <si>
    <t>Meerssen</t>
  </si>
  <si>
    <t>Mook en Middelaar</t>
  </si>
  <si>
    <t>Nederweert</t>
  </si>
  <si>
    <t>Roerdalen</t>
  </si>
  <si>
    <t>Roermond</t>
  </si>
  <si>
    <t>Simpelveld</t>
  </si>
  <si>
    <t>Stein</t>
  </si>
  <si>
    <t>Vaals</t>
  </si>
  <si>
    <t>Valkenburg aan de Geul</t>
  </si>
  <si>
    <t>Venray</t>
  </si>
  <si>
    <t>Voerendaal</t>
  </si>
  <si>
    <t>Weert</t>
  </si>
  <si>
    <t>Almere</t>
  </si>
  <si>
    <t>Dronten</t>
  </si>
  <si>
    <t>Lelystad</t>
  </si>
  <si>
    <t>Noordoostpolder</t>
  </si>
  <si>
    <t>Urk</t>
  </si>
  <si>
    <t>Zeewolde</t>
  </si>
  <si>
    <t>Midden-Drenthe</t>
  </si>
  <si>
    <t>Hardenberg</t>
  </si>
  <si>
    <t>Hellendoorn</t>
  </si>
  <si>
    <t>Doetinchem</t>
  </si>
  <si>
    <t>Wageningen</t>
  </si>
  <si>
    <t>Eemnes</t>
  </si>
  <si>
    <t>Bergeijk</t>
  </si>
  <si>
    <t>Nuenen, Gerwen en Nederwetten</t>
  </si>
  <si>
    <t>Someren</t>
  </si>
  <si>
    <t>Son en Breugel</t>
  </si>
  <si>
    <t>Gulpen-Wittem</t>
  </si>
  <si>
    <t>Venlo</t>
  </si>
  <si>
    <t>Gemeente:</t>
  </si>
  <si>
    <t>Indeling:</t>
  </si>
  <si>
    <t>Papendrecht</t>
  </si>
  <si>
    <t xml:space="preserve">  </t>
  </si>
  <si>
    <t>Verzamelde informatie:</t>
  </si>
  <si>
    <t xml:space="preserve">Totaal kosten:  </t>
  </si>
  <si>
    <t>adres</t>
  </si>
  <si>
    <t>lengte</t>
  </si>
  <si>
    <t>breedte</t>
  </si>
  <si>
    <t>m2</t>
  </si>
  <si>
    <t>m1</t>
  </si>
  <si>
    <t>eenh.</t>
  </si>
  <si>
    <t>Naam en paraaf budgethouder:</t>
  </si>
  <si>
    <t>d.d.</t>
  </si>
  <si>
    <t>AANVRAGER:</t>
  </si>
  <si>
    <t>NAAM PROJECT:</t>
  </si>
  <si>
    <t>PLAATS:</t>
  </si>
  <si>
    <t>GEMEENTE:</t>
  </si>
  <si>
    <t>Datum:</t>
  </si>
  <si>
    <t>adres:</t>
  </si>
  <si>
    <t>telefoon:</t>
  </si>
  <si>
    <t>mobiel:</t>
  </si>
  <si>
    <t>A</t>
  </si>
  <si>
    <t>C</t>
  </si>
  <si>
    <t>D</t>
  </si>
  <si>
    <t>OMSCHRIJVING STRAATWERK / BERMEN;</t>
  </si>
  <si>
    <t xml:space="preserve">opsluit- / koprolband </t>
  </si>
  <si>
    <t>Uitvoering:</t>
  </si>
  <si>
    <t xml:space="preserve">  Postbus 30018,  9400 RA  ASSEN</t>
  </si>
  <si>
    <t xml:space="preserve">  Postbus 3,  7875 ZG  EXLOO</t>
  </si>
  <si>
    <t xml:space="preserve">  Postbus 2, 7740 AA  COEVORDEN</t>
  </si>
  <si>
    <t xml:space="preserve">  Postbus 3001,  7800 AA  EMMEN</t>
  </si>
  <si>
    <t xml:space="preserve">  Postbus 20000,  7900 PA  HOOGEVEEN</t>
  </si>
  <si>
    <t xml:space="preserve">  Postbus 501,  7940 AM  MEPPEL</t>
  </si>
  <si>
    <t xml:space="preserve">  Postbus 24, 9410 AA  BEILEN</t>
  </si>
  <si>
    <t xml:space="preserve">  Postbus 20,  7920 AA  ZUIDWOLDE</t>
  </si>
  <si>
    <t xml:space="preserve">  Postbus 109,  9300 AC  RODEN</t>
  </si>
  <si>
    <t xml:space="preserve">  Postbus 50,  7970 AB  HAVELTE</t>
  </si>
  <si>
    <t>Zuidplas</t>
  </si>
  <si>
    <t xml:space="preserve">  Postbus 2001, 9700 PB  GRONINGEN</t>
  </si>
  <si>
    <t xml:space="preserve">  Postbus 100,  9350 AC  LEEK</t>
  </si>
  <si>
    <t xml:space="preserve">  Postbus 20000,  9665 ZM  OUDE PEKELA</t>
  </si>
  <si>
    <t xml:space="preserve">  Postbus 140, 9500 AC  STADSKANAAL</t>
  </si>
  <si>
    <t xml:space="preserve">  Postbus 20004,  9640 PA  VEENDAM</t>
  </si>
  <si>
    <t xml:space="preserve">  Postbus 175,  9670 AD  WINSCHOTEN</t>
  </si>
  <si>
    <t>Bomen en Struiken</t>
  </si>
  <si>
    <t>kosten</t>
  </si>
  <si>
    <t xml:space="preserve">prijs </t>
  </si>
  <si>
    <t>Afgewerk d.d.</t>
  </si>
  <si>
    <t xml:space="preserve">  Postbus 58, 8800 AB  FRANEKER</t>
  </si>
  <si>
    <t xml:space="preserve">  Postbus 10000,  8860 HA  HARLINGEN</t>
  </si>
  <si>
    <t xml:space="preserve">  Postbus 38,  8430 AA  OOSTERWOLDE</t>
  </si>
  <si>
    <t xml:space="preserve">  Postbus 10000,  9244 ZP  BEESTERZWAAG</t>
  </si>
  <si>
    <t xml:space="preserve">  Postbus 10000,  8600 HA  SNEEK</t>
  </si>
  <si>
    <t xml:space="preserve">  Postbus 14,  8880 AA  WEST-TERSCHELLING</t>
  </si>
  <si>
    <t xml:space="preserve">  Postbus 10,  8899 ZN  VLIELAND</t>
  </si>
  <si>
    <t xml:space="preserve">  Postbus 60,  8470 AB  WOLVEGA</t>
  </si>
  <si>
    <t xml:space="preserve">  Postbus 5100,  7600 GC  ALMELO</t>
  </si>
  <si>
    <t xml:space="preserve">  Postbus 200, 7620 AE  BORNE</t>
  </si>
  <si>
    <t xml:space="preserve">  Postbus 35, 7720 AA  DALSEN</t>
  </si>
  <si>
    <t xml:space="preserve">  Postbus 11,  7590 AA  DENEKAMP</t>
  </si>
  <si>
    <t xml:space="preserve">  Postbus 5000, 7400GC  DEVENTER</t>
  </si>
  <si>
    <t xml:space="preserve">  Postbus 20, 7500 AA  ENSCHEDE</t>
  </si>
  <si>
    <t xml:space="preserve">  Postbus 102,  7480 AC  HAAKSBERGEN</t>
  </si>
  <si>
    <t xml:space="preserve">  Postbus 500,  7770 BA  HARDENBERG</t>
  </si>
  <si>
    <t xml:space="preserve">  Postbus 200, 7440 AE  NIJVERDAL</t>
  </si>
  <si>
    <t xml:space="preserve">  Postbus 18, 7550 AA  HENGELO</t>
  </si>
  <si>
    <t xml:space="preserve">  Postbus 5009,  8260 GA  KAMPEN</t>
  </si>
  <si>
    <t xml:space="preserve">  Postbus 90,  7580 AB  LOSSER</t>
  </si>
  <si>
    <t xml:space="preserve">  Postbus 354,  7570 AJ  OLDENZAAL</t>
  </si>
  <si>
    <t xml:space="preserve">  Postbus 16,  8120 AA  OLST</t>
  </si>
  <si>
    <t xml:space="preserve">  Postbus 100,  7730 AC  OMMEN</t>
  </si>
  <si>
    <t xml:space="preserve">  Postbus 140,  8100 AC  RAALTE</t>
  </si>
  <si>
    <t xml:space="preserve">  Postbus 2,  7950 AA  STAPHORST</t>
  </si>
  <si>
    <t xml:space="preserve">  Postbus 162,  8330 AD  STEENWIJK</t>
  </si>
  <si>
    <t xml:space="preserve">  Postbus 67, 7670 AB  VRIEZENVEEN</t>
  </si>
  <si>
    <t xml:space="preserve">  Postbus 43,  7640 AA  WIERDEN</t>
  </si>
  <si>
    <t xml:space="preserve">  Postbus 23,  8060 AA  HASSELT</t>
  </si>
  <si>
    <t xml:space="preserve">  Postbus 10007,  8000 GA  ZWOLLE</t>
  </si>
  <si>
    <t xml:space="preserve">  Postbus 155,  8300 AD EMMELOORD</t>
  </si>
  <si>
    <t xml:space="preserve">  Postbus 77,  8320 AB  URK</t>
  </si>
  <si>
    <t>Keuze wie het werk uitvoert?</t>
  </si>
  <si>
    <t>-</t>
  </si>
  <si>
    <t xml:space="preserve">  Postbus 1,  2650 AA  BERKEL &amp; RODENRIJS</t>
  </si>
  <si>
    <t>Koggenland</t>
  </si>
  <si>
    <t xml:space="preserve">  Postbus 21 1633 ZG AVENHORN</t>
  </si>
  <si>
    <t>Lansingerland</t>
  </si>
  <si>
    <t>onder de berekening van de beheerskosten in deze "Richtlijn".</t>
  </si>
  <si>
    <t xml:space="preserve">De Richtlijn bevat: </t>
  </si>
  <si>
    <t>Toepassing:</t>
  </si>
  <si>
    <t>Werking "Rekenblad":</t>
  </si>
  <si>
    <t>Tevens kan door scrollen de aard van de werkzaamheden worden ingesteld.</t>
  </si>
  <si>
    <t>Bergen (L.)</t>
  </si>
  <si>
    <t>Bergen (NH.)</t>
  </si>
  <si>
    <t>Hengelo (O.)</t>
  </si>
  <si>
    <t xml:space="preserve">  Postbus 20,  4043 ZG  OPHEUSDEN</t>
  </si>
  <si>
    <t>s-Gravenhage</t>
  </si>
  <si>
    <t xml:space="preserve">  Postbus 12600,  2500 DJ  's-GRAVENHAGE</t>
  </si>
  <si>
    <t xml:space="preserve">s-Hertogenbosch </t>
  </si>
  <si>
    <t>degeneratiekosten bij (graaf)werkzaamheden door aanbieders, in openbare gronden die in eigendom of beheer zijn van gemeenten.</t>
  </si>
  <si>
    <t>Krimpenerwaard</t>
  </si>
  <si>
    <t>Nissewaard</t>
  </si>
  <si>
    <t xml:space="preserve">  Postbus 25, 3200 AA SPIJKENISSE</t>
  </si>
  <si>
    <t xml:space="preserve">  Postbus 51, 2820 AB STOLWIJK</t>
  </si>
  <si>
    <t xml:space="preserve">  Postbus 3008, 6093 ZG HEYTHUYSEN</t>
  </si>
  <si>
    <t>Meerdere kleine opbrekingen binnen 10 m (zoals huisaansluitingen) worden aangemerkt als één reparatie.</t>
  </si>
  <si>
    <t>De Fryske Marren</t>
  </si>
  <si>
    <t xml:space="preserve">Berg en Dal </t>
  </si>
  <si>
    <t xml:space="preserve">  Postbus 20, 6560 AA GROESBEEK</t>
  </si>
  <si>
    <t>Gooise Meren</t>
  </si>
  <si>
    <t xml:space="preserve">  Postbus 6000, 1400 HA BUSSUM</t>
  </si>
  <si>
    <t>Krimpen aan den IJssel</t>
  </si>
  <si>
    <t>A: Herstel en onderhoud uitgevoerd door de gemeente</t>
  </si>
  <si>
    <t>B1: Herstel en onderhoud door de aanbieder</t>
  </si>
  <si>
    <t>B2: Herstel door de aanbieder en onderhoud door de gemeente</t>
  </si>
  <si>
    <t>C1: Herstel en onderhoud door aanbieder voorafgaand aan gehele herbestrating *)</t>
  </si>
  <si>
    <t>Omschrijving</t>
  </si>
  <si>
    <t>Eenheid</t>
  </si>
  <si>
    <t>Uitv.kst</t>
  </si>
  <si>
    <t>Onderh.k</t>
  </si>
  <si>
    <t>Kosten per eenheid</t>
  </si>
  <si>
    <t>Degeneratiekosten</t>
  </si>
  <si>
    <t>Per rep.</t>
  </si>
  <si>
    <t>Per m1</t>
  </si>
  <si>
    <t>Subtotaal</t>
  </si>
  <si>
    <t>Toegepast tarief</t>
  </si>
  <si>
    <t>Bedrag:</t>
  </si>
  <si>
    <t>Ref.nr:</t>
  </si>
  <si>
    <t>Telefoon:</t>
  </si>
  <si>
    <t>Adres:</t>
  </si>
  <si>
    <t>Tarief B1: Herstel en onderhoud door de aanbieder</t>
  </si>
  <si>
    <t>Tarief B2: Herstel door de aanbieder en onderhoud door de gemeente</t>
  </si>
  <si>
    <t>Dit tarief alleen indien vooraf afgestemd en maximaal 1 jaar voor geplande herbestrating.</t>
  </si>
  <si>
    <t>Tarief C1: Herstel en onderhoud door aanbieder voorafgaand aan gehele herbestrating</t>
  </si>
  <si>
    <t>Uitv.k</t>
  </si>
  <si>
    <t>Deg.kst.</t>
  </si>
  <si>
    <t>Uitv.k.</t>
  </si>
  <si>
    <t>Beheer.k</t>
  </si>
  <si>
    <t>Beheerk.</t>
  </si>
  <si>
    <t>per eenheid</t>
  </si>
  <si>
    <t>Totaal regel</t>
  </si>
  <si>
    <t>Hoeveelheid</t>
  </si>
  <si>
    <t>Sleuf m1</t>
  </si>
  <si>
    <t>opsluit/koprolband</t>
  </si>
  <si>
    <t>Tarief A:  Herstel en onderhoud uitgevoerd door de gemeente</t>
  </si>
  <si>
    <t>Tarief &gt; 100 is gelijk aan &gt;15m2</t>
  </si>
  <si>
    <t>-,--</t>
  </si>
  <si>
    <t>Nee</t>
  </si>
  <si>
    <t>X</t>
  </si>
  <si>
    <t>Beheerskosten</t>
  </si>
  <si>
    <t>Ja</t>
  </si>
  <si>
    <t>m1 sleuf</t>
  </si>
  <si>
    <t>reparatie</t>
  </si>
  <si>
    <t>Onderhoudskosten</t>
  </si>
  <si>
    <t>Uitvoeringskosten</t>
  </si>
  <si>
    <t xml:space="preserve">X </t>
  </si>
  <si>
    <t>Afh. Cat.?</t>
  </si>
  <si>
    <t>Beheerkosten</t>
  </si>
  <si>
    <t>&gt; 80% slechte bodem</t>
  </si>
  <si>
    <t>70-80% slechte bodem</t>
  </si>
  <si>
    <t>60-70% slechte bodem</t>
  </si>
  <si>
    <t>50-60% slechte bodem</t>
  </si>
  <si>
    <t>&lt; 50% slechte bodem</t>
  </si>
  <si>
    <t>&gt; Zie
&gt; tabblad &gt;&gt;&gt;&gt;</t>
  </si>
  <si>
    <t>Afh. Cat.?:</t>
  </si>
  <si>
    <t>Klinkers, tegels, trottoirband, opsluit/koprolband, berm/gazon.
Eenheid: per m2, m1,
bij degenaratie per reparatie of m1 sleuf</t>
  </si>
  <si>
    <t>X in kolom is van toepassing bij deze tariefgroep</t>
  </si>
  <si>
    <t>Tariefgroepen</t>
  </si>
  <si>
    <t>Kostensoort</t>
  </si>
  <si>
    <t>Categorie:</t>
  </si>
  <si>
    <t>Tarief:</t>
  </si>
  <si>
    <t>klinkers &lt;= 15 m2</t>
  </si>
  <si>
    <t>klinkers &gt;15 m2</t>
  </si>
  <si>
    <t>klinkers  &gt;100 m2</t>
  </si>
  <si>
    <t>tegels   &lt;= 15 m2</t>
  </si>
  <si>
    <t>tegels   &gt;15 m2</t>
  </si>
  <si>
    <t>tegels   &gt;100 m2</t>
  </si>
  <si>
    <t>Opsluiting</t>
  </si>
  <si>
    <t>Sleuf</t>
  </si>
  <si>
    <t>Tegels</t>
  </si>
  <si>
    <t>Klinkers</t>
  </si>
  <si>
    <r>
      <t xml:space="preserve">Bermen, gazon herstel door </t>
    </r>
    <r>
      <rPr>
        <b/>
        <u/>
        <sz val="10"/>
        <color indexed="12"/>
        <rFont val="Arial MT"/>
      </rPr>
      <t>aanbieder</t>
    </r>
  </si>
  <si>
    <t>lengte (m)</t>
  </si>
  <si>
    <t>Asfalt</t>
  </si>
  <si>
    <t>Actueel tarief</t>
  </si>
  <si>
    <t>Tarief</t>
  </si>
  <si>
    <t>Categorie</t>
  </si>
  <si>
    <t>Uitvoeringskosten C opgeteld regel 14</t>
  </si>
  <si>
    <t>Uitvoeringskosten C opgeteld regel 15</t>
  </si>
  <si>
    <t>Uitvoeringskosten C opgeteld regel 16</t>
  </si>
  <si>
    <t>Uitvoeringskosten C opgeteld regel 17</t>
  </si>
  <si>
    <t>Uitvoeringskosten C opgeteld regel 18</t>
  </si>
  <si>
    <t>Uitvoeringskosten C opgeteld regel 19</t>
  </si>
  <si>
    <t>Is opgeteld bij regel 6</t>
  </si>
  <si>
    <t>Is opgeteld bij regel 7</t>
  </si>
  <si>
    <t>Is opgeteld bij regel 9</t>
  </si>
  <si>
    <t>Is opgeteld bij regel 10</t>
  </si>
  <si>
    <t>Is opgeteld bij regel 12</t>
  </si>
  <si>
    <t>Is opgeteld bij regel 13</t>
  </si>
  <si>
    <t>Bomen en struiken</t>
  </si>
  <si>
    <t>St.</t>
  </si>
  <si>
    <t>Bomen/str</t>
  </si>
  <si>
    <t>…………………………………………</t>
  </si>
  <si>
    <t>breedte (m)</t>
  </si>
  <si>
    <t>Door beide scrollbeweging uit te voeren worden de gemeente en de juiste tarieven ingesteld.</t>
  </si>
  <si>
    <t xml:space="preserve">* het rekenblad rekent met de oppervlakte (lengte x breedte) zoals ingevuld. </t>
  </si>
  <si>
    <t>* de gatvergroting wordt niet in oppervlak uitgedrukt maar in een toeslag van 20% op de uitvoeringskosten (en dus op alle tariefcomponenten)</t>
  </si>
  <si>
    <t xml:space="preserve">Steeds meer gemeenten hanteren deze tarieven ook voor netbeheerders, niet telecombedrijven. Als te verrekenen oppervlakte wordt dan </t>
  </si>
  <si>
    <t>In de kolommen daarachter staan de tarieven van die kostensoort en omschrijving per bodemcategorie.</t>
  </si>
  <si>
    <t>Banden (trottoirbanden, opsluit- / koprolbanden) zijn nu opgenomen in de tarieven A, B1, enz. Zo wordt automatisch het juiste tarief berekend.</t>
  </si>
  <si>
    <t>door aanbieder/netbeheerder) en Tarief C2 (idem, herstel door aanbieder/netbeheerder, onderhoud door gemeente).</t>
  </si>
  <si>
    <t>De C-tarieven gelden alleen indien vooraf afgesproken en maximaal 1 jaar voor de geplande herbestrating.</t>
  </si>
  <si>
    <t>Toelichting: deze waarden worden gebruikt in het Rekenblad en zijn afhankelijk van de invoer op het Rekenblad</t>
  </si>
  <si>
    <t>Bij  nee zijn de tarieven gelijk in elke kolom: onafhankelijk categorie</t>
  </si>
  <si>
    <t>Capelle aan den IJssel</t>
  </si>
  <si>
    <t>Meierijstad</t>
  </si>
  <si>
    <t xml:space="preserve">  Postbus 10.001, 5460 DA VEGHEL</t>
  </si>
  <si>
    <t>* de gedefinieerde sleufbreedte dient te worden aangegeven, voor netbeheerders (niet zijnde aanbieders volgens Telecommunicatiewet) geldt de (gemiddelde) breedte van de opgebroken bestrating. In de tarieven is de gatvergroting meegerekend door een toeslag van 20%.</t>
  </si>
  <si>
    <t>C: Herstel door de gemeente vooraf gaande aan algehele herbestrating *)</t>
  </si>
  <si>
    <t>Tarief C:  Herstel door de gemeente vooraf gaande aan algehele herbestrating</t>
  </si>
  <si>
    <t>C2: Herstel door aanbieder, onderhoud door gemeente  voorafgaand aan gehele herbestrating *)</t>
  </si>
  <si>
    <t>Tarief C2: Herstel door aanbieder, onderhoud door gemeente voorafgaand aan gehele herbestrating</t>
  </si>
  <si>
    <r>
      <t xml:space="preserve">Bermen, gazon herstel door </t>
    </r>
    <r>
      <rPr>
        <b/>
        <u/>
        <sz val="10"/>
        <color indexed="12"/>
        <rFont val="Arial MT"/>
      </rPr>
      <t>gemeente</t>
    </r>
  </si>
  <si>
    <t>Naast Tarief C (Herstel door de gemeente vooraf gaande aan algehele herbestrating) is ook toegevoegd Tarief C1 (idem, herstel en onderhoud</t>
  </si>
  <si>
    <t>zijn berekend tot 1 januari van het voorafgaande jaar.</t>
  </si>
  <si>
    <t>Gebruik van dit rekenblad</t>
  </si>
  <si>
    <t xml:space="preserve">Per project is het aantal m2 bepalend voor de toepassing van tarief &lt;15 m2 of &gt;15 m2, afzonderlijk voor tegels en klinkers. Dus tegel- en </t>
  </si>
  <si>
    <t>klinkeroppervlakken niet bij elkaar optellen. Op het rekenblad gaat dat automatisch.</t>
  </si>
  <si>
    <t>Om de bomen, struiken en het asfalt te kunnen verrekenen kan een projectprijs worden afgesproken en ingevoerd.</t>
  </si>
  <si>
    <r>
      <t xml:space="preserve">dienen tussen </t>
    </r>
    <r>
      <rPr>
        <sz val="10"/>
        <rFont val="Arial"/>
        <family val="2"/>
      </rPr>
      <t>de gemeente en de aanbieder op projectniveau, of zo mogelijk generiek, afspraken te worden gemaakt. Voor de verrekening</t>
    </r>
  </si>
  <si>
    <t>Contactpersoon:</t>
  </si>
  <si>
    <t>De VNG en een representatieve vertegenwoordiging van de Telecomsector hebben als: "Packed deal" overeenstemming bereikt over de</t>
  </si>
  <si>
    <t>rekenmethodiek en de tarieven van de "Richtlijn", die integraal behoort te worden toegepast.</t>
  </si>
  <si>
    <t>vrijwel altijd de werkelijk opgebroken bestrating gehanteerd. Deze mogelijkheid is toegevoegd.</t>
  </si>
  <si>
    <t>Nadere uitleg Tabel tarieven</t>
  </si>
  <si>
    <t>Per kostensoort (Uitvoerings-, Onderhouds-, Degeneratie- en Beheerskosten) wordt met een kruisje aangegeven of dit van toepassing</t>
  </si>
  <si>
    <t>is per tarief (A, B1, B2, C, C1 en C2).</t>
  </si>
  <si>
    <t>"RICHTLIJN tarieven (graaf)werkzaamheden Telecom", uitgegeven: 12 maart 2004</t>
  </si>
  <si>
    <t>In de rekenmethodiek van de "Richtlijn" zijn ook groenvoorzieningen opgenomen.</t>
  </si>
  <si>
    <t>De "Richtlijn" bevat ook een degeneratievergoeding voor tegelverharding.</t>
  </si>
  <si>
    <t>De "Richtlijn" is van toepassing op het herstel van opgebroken bestrating.</t>
  </si>
  <si>
    <t xml:space="preserve">Voor gesloten verhardingen zoals asfalt, cementbeton, grootschalige en kleinschalige verhardingselementen, plantsoenen en bomen, </t>
  </si>
  <si>
    <t>in het bestand tariefbladen-slechte-bodem-vng waar een gelijke tabel als resultaat van de berekening van de tarieven is te vinden.</t>
  </si>
  <si>
    <t xml:space="preserve">De wijzigingen hebben geen invloed op de "Richtlijn tarieven (graaf) werkzaamheden Telecom", maar maken het rekenblad </t>
  </si>
  <si>
    <t xml:space="preserve">praktischer en overzichtelijker. </t>
  </si>
  <si>
    <t>cm</t>
  </si>
  <si>
    <t>rekenblad is in deze gevallen niet toepasbaar. Maak per project afspraken, bij voorkeur vooruitlopend op de uitvoering.</t>
  </si>
  <si>
    <t>De tabel tarieven is toegevoegd. (Zie uitleg hieronder). Hierin staan alle tariefcomponenten per kostensoort. De herkomst is de berekening</t>
  </si>
  <si>
    <t>Wanneer het rekenblad gevuld wordt (keuze gemeente en soort tarief) verschijnen in de laatste kolom de tarieven die van toepassing zijn,</t>
  </si>
  <si>
    <t>deze worden gebruikt voor de berekening op het rekenblad voor de specificatie.</t>
  </si>
  <si>
    <t xml:space="preserve">Wanneer er van band tot band wordt hersteld wordt er geen degeneratievergoeding berekend en geen gatvergroting van 20%. Het </t>
  </si>
  <si>
    <t>Afwijkende tarieven</t>
  </si>
  <si>
    <t>berm / gazon &lt;= 15 m2, herstel gemeente</t>
  </si>
  <si>
    <t>opbr.</t>
  </si>
  <si>
    <t>berm / gazon &gt;15 m2, herstel gemeente</t>
  </si>
  <si>
    <t xml:space="preserve">klinkers  &gt;100 m2 </t>
  </si>
  <si>
    <t>berm / gazon &lt;= 15 m2, herstel aanbieder</t>
  </si>
  <si>
    <t>berm / gazon &gt;15 m2, herstel aanbieder</t>
  </si>
  <si>
    <t>Berm/gaz, herst aanb. &gt;15m2</t>
  </si>
  <si>
    <t>Berm/gaz, herst aanb&lt;=15m2</t>
  </si>
  <si>
    <t>Ingaande 1-1-2019 zijn er 2 tarieven: tarief tot en met 15m2 per opbreking (minimum tarief 15 x m2-tarief) en het tarief per m2 boven de 15m2</t>
  </si>
  <si>
    <t>Wijzigingen per 1-1-2018 (en per 1-1-2019 wijziging tarief bermen/gazons, als aangegeven)</t>
  </si>
  <si>
    <t>Het tarief voor bermen en gazons is herzien, waardoor per 1-1-2018 het minimum tarief t/m 50m2 is vervallen. De standaard 6% beheerkosten zijn toegevoegd.</t>
  </si>
  <si>
    <t>Bij analyse bleek dat er onvoldoende rekening mee was gehouden dat ca. 84% van de opbrekingen tot en met 15m2 zijn met een gemiddeld oppervlakte van 4 m2.</t>
  </si>
  <si>
    <t>Het onderscheid tussen herstel door gemeente (uitvoeringskosten + beheerkosten) en herstel door aanbieder/netbeheerder (beheerkosten) is gebleven.</t>
  </si>
  <si>
    <t>De keuze voor welk tarief voor bermen/gazons staat los van Tarief A, B1, enz, voor tegels en klinkers.</t>
  </si>
  <si>
    <t>Met de vertegenwoordigers van de netbeheerders (Netbeheer nederland en VEWIN) is een aanvullende 'handreiking' opgesteld voor het toepassen van deze tarieven.</t>
  </si>
  <si>
    <t>De bedragen (L6..P41) vanuit de bron: tabblad "Tabel Tarieven" van bestand tariefbladen-slechte-bodem-vng-JJJJ kopiëren (met plakken - waarde) naar dit tabblad (in L6..P45). Kopieer K1 naar K1 (plakken waarde).</t>
  </si>
  <si>
    <t>klinkers  &gt;100 m2 (alleen A)</t>
  </si>
  <si>
    <t>tegels   &gt;100 m2 (alleen A)</t>
  </si>
  <si>
    <t>Berm/gaz, herst gem.&lt;=15m2</t>
  </si>
  <si>
    <t>Berm/gaz, herst gem. &gt;15m2</t>
  </si>
  <si>
    <t>Midden-Groningen</t>
  </si>
  <si>
    <t xml:space="preserve">  Postbus 75, 9600 AB HOOGEZAND</t>
  </si>
  <si>
    <t xml:space="preserve">  Postbus 6000,  4330 LA  MIDDELBURG</t>
  </si>
  <si>
    <t>Waadhoeke</t>
  </si>
  <si>
    <t>Westerwolde</t>
  </si>
  <si>
    <t xml:space="preserve">  Postbus 14,  9550 AA SELLINGEN</t>
  </si>
  <si>
    <t xml:space="preserve">  Postbus 40,  6930 AA  WESTERVOORT</t>
  </si>
  <si>
    <t>Altena</t>
  </si>
  <si>
    <t xml:space="preserve">  Sportlaan 170,  4286 ET ALMKERK</t>
  </si>
  <si>
    <t>Beekdaelen</t>
  </si>
  <si>
    <t>Hoeksche Waard</t>
  </si>
  <si>
    <t>Het Hogeland</t>
  </si>
  <si>
    <t xml:space="preserve">  Postbus 26,  9980 AA  UITHUIZEN</t>
  </si>
  <si>
    <t>Molenlanden</t>
  </si>
  <si>
    <t xml:space="preserve">  Postbus 5,  2970 AA  BLESKENSGRAAF</t>
  </si>
  <si>
    <r>
      <t>Noardeast-Frysla</t>
    </r>
    <r>
      <rPr>
        <sz val="9"/>
        <rFont val="Arial"/>
        <family val="2"/>
      </rPr>
      <t>n</t>
    </r>
  </si>
  <si>
    <t>Vijfheerenlanden</t>
  </si>
  <si>
    <t xml:space="preserve">  Postbus 11,  4140 AA  LEERDAM</t>
  </si>
  <si>
    <t>West Betuwe</t>
  </si>
  <si>
    <t xml:space="preserve">  Postbus 112,  4190 CC  GELDERMALSEN</t>
  </si>
  <si>
    <t>Westerkwartier</t>
  </si>
  <si>
    <t>Contactpersoon gem.:</t>
  </si>
  <si>
    <t>= Af te spreken projectprijs</t>
  </si>
  <si>
    <t>Projectnr:</t>
  </si>
  <si>
    <t>…………..………………………………………..</t>
  </si>
  <si>
    <t>………………………………………</t>
  </si>
  <si>
    <t xml:space="preserve">  Postbus 16,  3360 AA  SLIEDRECHT</t>
  </si>
  <si>
    <t>Dantumadiel</t>
  </si>
  <si>
    <t>Eemsdelta</t>
  </si>
  <si>
    <t xml:space="preserve">  Postbus 15,  9900 AA APPINGEDAM</t>
  </si>
  <si>
    <t>Dijk en Waard</t>
  </si>
  <si>
    <t xml:space="preserve"> Postbus 390, 1700AJ HEERHUGOWAARD</t>
  </si>
  <si>
    <t>Land van Cuijk</t>
  </si>
  <si>
    <t xml:space="preserve">  Postbus 7,  5360 AA GRAVE</t>
  </si>
  <si>
    <t>Maashorst</t>
  </si>
  <si>
    <t xml:space="preserve">  Postbus 83, 5400 AB UDEN</t>
  </si>
  <si>
    <t>Voorne aan Zee</t>
  </si>
  <si>
    <t>volgens de Richtlijn Tarieven (graaf) werkzaamheden Telecom dd 14-11-2025.</t>
  </si>
  <si>
    <t>De Gemeenten van Nederland per 01-01-2025</t>
  </si>
  <si>
    <t>Bedragen  2026v2 per kostensoort per bodemcategorie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</si>
</sst>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quot;€&quot;\ #,##0.00_-;&quot;€&quot;\ #,##0.00\-"/>
    <numFmt numFmtId="165" formatCode="_-&quot;€&quot;\ * #,##0.00_-;_-&quot;€&quot;\ * #,##0.00\-;_-&quot;€&quot;\ * &quot;-&quot;??_-;_-@_-"/>
    <numFmt numFmtId="166" formatCode="dd\/mm\/yy_)"/>
    <numFmt numFmtId="167" formatCode="0.00_)"/>
    <numFmt numFmtId="168" formatCode="&quot;€&quot;\ #,##0.00_-"/>
    <numFmt numFmtId="169" formatCode="#,##0.00_);\(#,##0.00\)"/>
    <numFmt numFmtId="170" formatCode="#,##0.00_-"/>
    <numFmt numFmtId="171" formatCode="0.0"/>
    <numFmt numFmtId="172" formatCode="0.000"/>
    <numFmt numFmtId="173" formatCode="0#########"/>
    <numFmt numFmtId="174" formatCode="00.00.00.000"/>
  </numFmts>
  <fonts count="67">
    <font>
      <sz val="10"/>
      <name val="Arial"/>
    </font>
    <font>
      <b/>
      <sz val="10"/>
      <name val="Arial"/>
      <family val="2"/>
    </font>
    <font>
      <b/>
      <sz val="20"/>
      <name val="Arial"/>
      <family val="2"/>
    </font>
    <font>
      <b/>
      <sz val="16"/>
      <name val="Arial"/>
      <family val="2"/>
    </font>
    <font>
      <b/>
      <sz val="14"/>
      <name val="Arial"/>
      <family val="2"/>
    </font>
    <font>
      <b/>
      <sz val="12"/>
      <name val="Arial"/>
      <family val="2"/>
    </font>
    <font>
      <b/>
      <sz val="12"/>
      <color indexed="12"/>
      <name val="Arial"/>
      <family val="2"/>
    </font>
    <font>
      <b/>
      <sz val="12"/>
      <color indexed="8"/>
      <name val="Arial"/>
      <family val="2"/>
    </font>
    <font>
      <b/>
      <sz val="18"/>
      <color indexed="8"/>
      <name val="Arial"/>
      <family val="2"/>
    </font>
    <font>
      <sz val="10"/>
      <name val="Arial"/>
      <family val="2"/>
    </font>
    <font>
      <b/>
      <sz val="9"/>
      <color indexed="12"/>
      <name val="Arial MT"/>
    </font>
    <font>
      <sz val="8"/>
      <name val="Arial"/>
      <family val="2"/>
    </font>
    <font>
      <sz val="8"/>
      <color indexed="8"/>
      <name val="Arial"/>
      <family val="2"/>
    </font>
    <font>
      <sz val="12"/>
      <color indexed="8"/>
      <name val="Arial"/>
      <family val="2"/>
    </font>
    <font>
      <sz val="12"/>
      <color indexed="12"/>
      <name val="Arial"/>
      <family val="2"/>
    </font>
    <font>
      <b/>
      <sz val="10"/>
      <color indexed="8"/>
      <name val="Arial"/>
      <family val="2"/>
    </font>
    <font>
      <b/>
      <sz val="12"/>
      <color indexed="12"/>
      <name val="Arial MT"/>
    </font>
    <font>
      <sz val="10"/>
      <color indexed="8"/>
      <name val="Arial MT"/>
    </font>
    <font>
      <b/>
      <sz val="10"/>
      <name val="Arial MT"/>
    </font>
    <font>
      <b/>
      <sz val="10"/>
      <color indexed="9"/>
      <name val="Arial"/>
      <family val="2"/>
    </font>
    <font>
      <b/>
      <sz val="8"/>
      <color indexed="9"/>
      <name val="Arial"/>
      <family val="2"/>
    </font>
    <font>
      <b/>
      <sz val="10"/>
      <color indexed="12"/>
      <name val="Arial MT"/>
    </font>
    <font>
      <sz val="10"/>
      <color indexed="8"/>
      <name val="Arial MT"/>
      <family val="2"/>
    </font>
    <font>
      <b/>
      <sz val="10"/>
      <color indexed="12"/>
      <name val="Arial"/>
      <family val="2"/>
    </font>
    <font>
      <b/>
      <sz val="10"/>
      <color indexed="12"/>
      <name val="Arial MT"/>
      <family val="2"/>
    </font>
    <font>
      <b/>
      <sz val="22"/>
      <color indexed="8"/>
      <name val="Arial"/>
      <family val="2"/>
    </font>
    <font>
      <b/>
      <sz val="11"/>
      <color indexed="8"/>
      <name val="Arial"/>
      <family val="2"/>
    </font>
    <font>
      <b/>
      <sz val="8"/>
      <color indexed="8"/>
      <name val="Arial"/>
      <family val="2"/>
    </font>
    <font>
      <sz val="10"/>
      <color indexed="12"/>
      <name val="Arial"/>
      <family val="2"/>
    </font>
    <font>
      <b/>
      <sz val="14"/>
      <name val="Univers (WN)"/>
    </font>
    <font>
      <sz val="10"/>
      <name val="Arial MT"/>
    </font>
    <font>
      <b/>
      <sz val="10"/>
      <color indexed="10"/>
      <name val="Arial"/>
      <family val="2"/>
    </font>
    <font>
      <b/>
      <sz val="10"/>
      <color indexed="11"/>
      <name val="Arial"/>
      <family val="2"/>
    </font>
    <font>
      <sz val="8"/>
      <name val="Arial"/>
      <family val="2"/>
    </font>
    <font>
      <b/>
      <sz val="8"/>
      <name val="Arial"/>
      <family val="2"/>
    </font>
    <font>
      <b/>
      <sz val="8"/>
      <color indexed="8"/>
      <name val="Univers (WN)"/>
      <family val="2"/>
    </font>
    <font>
      <b/>
      <sz val="9"/>
      <color indexed="8"/>
      <name val="Arial"/>
      <family val="2"/>
    </font>
    <font>
      <b/>
      <sz val="11"/>
      <name val="Arial"/>
      <family val="2"/>
    </font>
    <font>
      <b/>
      <u val="double"/>
      <sz val="8"/>
      <color indexed="8"/>
      <name val="Arial"/>
      <family val="2"/>
    </font>
    <font>
      <u/>
      <sz val="10"/>
      <name val="Arial"/>
      <family val="2"/>
    </font>
    <font>
      <b/>
      <sz val="10"/>
      <color rgb="FF000000"/>
      <name val="Arial"/>
      <family val="2"/>
    </font>
    <font>
      <b/>
      <sz val="11"/>
      <color rgb="FF000000"/>
      <name val="Arial"/>
      <family val="2"/>
    </font>
    <font>
      <b/>
      <sz val="10"/>
      <color rgb="FF333300"/>
      <name val="Arial"/>
      <family val="2"/>
    </font>
    <font>
      <sz val="5"/>
      <name val="Arial"/>
      <family val="2"/>
    </font>
    <font>
      <sz val="10"/>
      <name val="Arial"/>
      <family val="2"/>
    </font>
    <font>
      <sz val="10"/>
      <color theme="1"/>
      <name val="Arial"/>
      <family val="2"/>
    </font>
    <font>
      <b/>
      <sz val="10"/>
      <color rgb="FFC00000"/>
      <name val="Arial"/>
      <family val="2"/>
    </font>
    <font>
      <b/>
      <sz val="12"/>
      <color rgb="FFC00000"/>
      <name val="Arial"/>
      <family val="2"/>
    </font>
    <font>
      <sz val="12"/>
      <name val="Arial"/>
      <family val="2"/>
    </font>
    <font>
      <b/>
      <sz val="10"/>
      <name val="Univers (WN)"/>
    </font>
    <font>
      <sz val="12"/>
      <name val="Arial MT"/>
    </font>
    <font>
      <b/>
      <i/>
      <sz val="11"/>
      <color rgb="FFC00000"/>
      <name val="Arial"/>
      <family val="2"/>
    </font>
    <font>
      <sz val="16"/>
      <name val="Arial MT"/>
    </font>
    <font>
      <sz val="8"/>
      <name val="Arial MT"/>
    </font>
    <font>
      <b/>
      <sz val="12"/>
      <name val="Arial MT"/>
    </font>
    <font>
      <b/>
      <sz val="11"/>
      <name val="Arial MT"/>
    </font>
    <font>
      <sz val="9"/>
      <name val="Arial MT"/>
    </font>
    <font>
      <b/>
      <u/>
      <sz val="10"/>
      <color indexed="12"/>
      <name val="Arial MT"/>
    </font>
    <font>
      <sz val="10"/>
      <color theme="0"/>
      <name val="Arial MT"/>
    </font>
    <font>
      <sz val="10"/>
      <color indexed="12"/>
      <name val="Arial MT"/>
      <family val="2"/>
    </font>
    <font>
      <sz val="10"/>
      <color indexed="9"/>
      <name val="Arial MT"/>
    </font>
    <font>
      <sz val="10"/>
      <color indexed="9"/>
      <name val="Arial"/>
      <family val="2"/>
    </font>
    <font>
      <b/>
      <sz val="10"/>
      <color theme="0"/>
      <name val="Arial"/>
      <family val="2"/>
    </font>
    <font>
      <sz val="12"/>
      <color theme="0"/>
      <name val="Arial MT"/>
    </font>
    <font>
      <sz val="12"/>
      <color theme="0"/>
      <name val="Arial MT"/>
      <family val="2"/>
    </font>
    <font>
      <sz val="12"/>
      <color theme="0"/>
      <name val="Arial"/>
      <family val="2"/>
    </font>
    <font>
      <sz val="9"/>
      <name val="Arial"/>
      <family val="2"/>
    </font>
  </fonts>
  <fills count="18">
    <fill>
      <patternFill patternType="none"/>
    </fill>
    <fill>
      <patternFill patternType="gray125"/>
    </fill>
    <fill>
      <patternFill patternType="solid">
        <fgColor indexed="9"/>
        <bgColor indexed="9"/>
      </patternFill>
    </fill>
    <fill>
      <patternFill patternType="solid">
        <fgColor indexed="42"/>
        <bgColor indexed="9"/>
      </patternFill>
    </fill>
    <fill>
      <patternFill patternType="solid">
        <fgColor indexed="43"/>
        <bgColor indexed="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136">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double">
        <color indexed="8"/>
      </bottom>
      <diagonal/>
    </border>
    <border>
      <left/>
      <right style="double">
        <color indexed="8"/>
      </right>
      <top/>
      <bottom/>
      <diagonal/>
    </border>
    <border>
      <left/>
      <right style="thin">
        <color indexed="8"/>
      </right>
      <top style="thin">
        <color indexed="8"/>
      </top>
      <bottom/>
      <diagonal/>
    </border>
    <border>
      <left/>
      <right/>
      <top style="double">
        <color indexed="8"/>
      </top>
      <bottom/>
      <diagonal/>
    </border>
    <border>
      <left style="double">
        <color indexed="8"/>
      </left>
      <right/>
      <top/>
      <bottom/>
      <diagonal/>
    </border>
    <border>
      <left style="double">
        <color indexed="8"/>
      </left>
      <right/>
      <top/>
      <bottom style="double">
        <color indexed="8"/>
      </bottom>
      <diagonal/>
    </border>
    <border>
      <left/>
      <right style="double">
        <color indexed="8"/>
      </right>
      <top/>
      <bottom style="double">
        <color indexed="8"/>
      </bottom>
      <diagonal/>
    </border>
    <border>
      <left/>
      <right style="double">
        <color indexed="8"/>
      </right>
      <top style="double">
        <color indexed="8"/>
      </top>
      <bottom/>
      <diagonal/>
    </border>
    <border>
      <left style="thin">
        <color indexed="8"/>
      </left>
      <right/>
      <top style="thin">
        <color indexed="8"/>
      </top>
      <bottom/>
      <diagonal/>
    </border>
    <border>
      <left style="double">
        <color indexed="8"/>
      </left>
      <right/>
      <top style="double">
        <color indexed="8"/>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style="thin">
        <color indexed="8"/>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theme="1" tint="0.34998626667073579"/>
      </left>
      <right style="medium">
        <color indexed="64"/>
      </right>
      <top style="hair">
        <color theme="8" tint="0.39994506668294322"/>
      </top>
      <bottom style="medium">
        <color indexed="64"/>
      </bottom>
      <diagonal/>
    </border>
    <border>
      <left style="hair">
        <color theme="1" tint="0.34998626667073579"/>
      </left>
      <right style="hair">
        <color theme="1" tint="0.34998626667073579"/>
      </right>
      <top style="hair">
        <color theme="8" tint="0.39994506668294322"/>
      </top>
      <bottom style="medium">
        <color indexed="64"/>
      </bottom>
      <diagonal/>
    </border>
    <border>
      <left style="thin">
        <color indexed="64"/>
      </left>
      <right style="hair">
        <color theme="1" tint="0.34998626667073579"/>
      </right>
      <top style="hair">
        <color theme="8" tint="0.39994506668294322"/>
      </top>
      <bottom style="medium">
        <color indexed="64"/>
      </bottom>
      <diagonal/>
    </border>
    <border>
      <left style="hair">
        <color theme="1" tint="0.34998626667073579"/>
      </left>
      <right/>
      <top style="hair">
        <color theme="8" tint="0.39994506668294322"/>
      </top>
      <bottom style="medium">
        <color indexed="64"/>
      </bottom>
      <diagonal/>
    </border>
    <border>
      <left style="medium">
        <color indexed="64"/>
      </left>
      <right style="hair">
        <color theme="1" tint="0.34998626667073579"/>
      </right>
      <top style="hair">
        <color theme="8" tint="0.39994506668294322"/>
      </top>
      <bottom style="medium">
        <color indexed="64"/>
      </bottom>
      <diagonal/>
    </border>
    <border>
      <left style="medium">
        <color indexed="64"/>
      </left>
      <right style="medium">
        <color indexed="64"/>
      </right>
      <top style="hair">
        <color theme="8" tint="0.39994506668294322"/>
      </top>
      <bottom style="medium">
        <color indexed="64"/>
      </bottom>
      <diagonal/>
    </border>
    <border>
      <left style="hair">
        <color theme="1" tint="0.34998626667073579"/>
      </left>
      <right style="medium">
        <color indexed="64"/>
      </right>
      <top style="hair">
        <color theme="8" tint="0.39994506668294322"/>
      </top>
      <bottom style="hair">
        <color theme="8" tint="0.39994506668294322"/>
      </bottom>
      <diagonal/>
    </border>
    <border>
      <left style="hair">
        <color theme="1" tint="0.34998626667073579"/>
      </left>
      <right style="hair">
        <color theme="1" tint="0.34998626667073579"/>
      </right>
      <top style="hair">
        <color theme="8" tint="0.39994506668294322"/>
      </top>
      <bottom style="hair">
        <color theme="8" tint="0.39994506668294322"/>
      </bottom>
      <diagonal/>
    </border>
    <border>
      <left style="thin">
        <color indexed="64"/>
      </left>
      <right style="hair">
        <color theme="1" tint="0.34998626667073579"/>
      </right>
      <top style="hair">
        <color theme="8" tint="0.39994506668294322"/>
      </top>
      <bottom style="hair">
        <color theme="8" tint="0.39994506668294322"/>
      </bottom>
      <diagonal/>
    </border>
    <border>
      <left style="hair">
        <color theme="1" tint="0.34998626667073579"/>
      </left>
      <right/>
      <top style="hair">
        <color theme="8" tint="0.39994506668294322"/>
      </top>
      <bottom style="hair">
        <color theme="8" tint="0.39994506668294322"/>
      </bottom>
      <diagonal/>
    </border>
    <border>
      <left style="medium">
        <color indexed="64"/>
      </left>
      <right style="hair">
        <color theme="1" tint="0.34998626667073579"/>
      </right>
      <top style="hair">
        <color theme="8" tint="0.39994506668294322"/>
      </top>
      <bottom style="hair">
        <color theme="8" tint="0.39994506668294322"/>
      </bottom>
      <diagonal/>
    </border>
    <border>
      <left style="medium">
        <color indexed="64"/>
      </left>
      <right style="medium">
        <color indexed="64"/>
      </right>
      <top style="hair">
        <color theme="8" tint="0.39994506668294322"/>
      </top>
      <bottom style="hair">
        <color theme="8" tint="0.39994506668294322"/>
      </bottom>
      <diagonal/>
    </border>
    <border>
      <left style="hair">
        <color theme="1" tint="0.34998626667073579"/>
      </left>
      <right style="medium">
        <color indexed="64"/>
      </right>
      <top style="medium">
        <color indexed="64"/>
      </top>
      <bottom style="hair">
        <color theme="8" tint="0.39994506668294322"/>
      </bottom>
      <diagonal/>
    </border>
    <border>
      <left style="hair">
        <color theme="1" tint="0.34998626667073579"/>
      </left>
      <right style="hair">
        <color theme="1" tint="0.34998626667073579"/>
      </right>
      <top style="medium">
        <color indexed="64"/>
      </top>
      <bottom style="hair">
        <color theme="8" tint="0.39994506668294322"/>
      </bottom>
      <diagonal/>
    </border>
    <border>
      <left style="thin">
        <color indexed="64"/>
      </left>
      <right style="hair">
        <color theme="1" tint="0.34998626667073579"/>
      </right>
      <top style="medium">
        <color indexed="64"/>
      </top>
      <bottom style="hair">
        <color theme="8" tint="0.39994506668294322"/>
      </bottom>
      <diagonal/>
    </border>
    <border>
      <left style="hair">
        <color theme="1" tint="0.34998626667073579"/>
      </left>
      <right/>
      <top style="medium">
        <color indexed="64"/>
      </top>
      <bottom style="hair">
        <color theme="8" tint="0.39994506668294322"/>
      </bottom>
      <diagonal/>
    </border>
    <border>
      <left style="medium">
        <color indexed="64"/>
      </left>
      <right style="hair">
        <color theme="1" tint="0.34998626667073579"/>
      </right>
      <top style="medium">
        <color indexed="64"/>
      </top>
      <bottom style="hair">
        <color theme="8" tint="0.39994506668294322"/>
      </bottom>
      <diagonal/>
    </border>
    <border>
      <left style="medium">
        <color indexed="64"/>
      </left>
      <right style="medium">
        <color indexed="64"/>
      </right>
      <top style="medium">
        <color indexed="64"/>
      </top>
      <bottom style="hair">
        <color theme="8" tint="0.39994506668294322"/>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double">
        <color indexed="8"/>
      </left>
      <right/>
      <top style="thin">
        <color theme="1"/>
      </top>
      <bottom style="thin">
        <color indexed="8"/>
      </bottom>
      <diagonal/>
    </border>
    <border>
      <left/>
      <right/>
      <top style="thin">
        <color theme="1"/>
      </top>
      <bottom style="thin">
        <color indexed="8"/>
      </bottom>
      <diagonal/>
    </border>
    <border>
      <left/>
      <right/>
      <top style="thin">
        <color auto="1"/>
      </top>
      <bottom style="thin">
        <color auto="1"/>
      </bottom>
      <diagonal/>
    </border>
    <border>
      <left/>
      <right/>
      <top style="thin">
        <color auto="1"/>
      </top>
      <bottom/>
      <diagonal/>
    </border>
    <border>
      <left style="thin">
        <color theme="1"/>
      </left>
      <right style="thin">
        <color indexed="8"/>
      </right>
      <top style="thin">
        <color indexed="8"/>
      </top>
      <bottom style="thin">
        <color indexed="8"/>
      </bottom>
      <diagonal/>
    </border>
    <border>
      <left style="thin">
        <color indexed="8"/>
      </left>
      <right style="thin">
        <color theme="1"/>
      </right>
      <top style="thin">
        <color indexed="8"/>
      </top>
      <bottom style="thin">
        <color indexed="8"/>
      </bottom>
      <diagonal/>
    </border>
    <border>
      <left style="thin">
        <color theme="1"/>
      </left>
      <right style="thin">
        <color indexed="8"/>
      </right>
      <top style="thin">
        <color indexed="8"/>
      </top>
      <bottom style="thin">
        <color theme="1"/>
      </bottom>
      <diagonal/>
    </border>
    <border>
      <left style="thin">
        <color indexed="8"/>
      </left>
      <right/>
      <top style="thin">
        <color indexed="8"/>
      </top>
      <bottom style="thin">
        <color theme="1"/>
      </bottom>
      <diagonal/>
    </border>
    <border>
      <left style="thin">
        <color indexed="8"/>
      </left>
      <right style="thin">
        <color theme="1"/>
      </right>
      <top style="thin">
        <color indexed="8"/>
      </top>
      <bottom style="thin">
        <color theme="1"/>
      </bottom>
      <diagonal/>
    </border>
    <border>
      <left style="thin">
        <color theme="1"/>
      </left>
      <right/>
      <top style="thin">
        <color theme="1"/>
      </top>
      <bottom style="thin">
        <color indexed="8"/>
      </bottom>
      <diagonal/>
    </border>
    <border>
      <left/>
      <right style="thin">
        <color theme="1"/>
      </right>
      <top/>
      <bottom style="thin">
        <color indexed="8"/>
      </bottom>
      <diagonal/>
    </border>
    <border>
      <left/>
      <right style="thin">
        <color indexed="8"/>
      </right>
      <top style="thin">
        <color indexed="8"/>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8"/>
      </top>
      <bottom style="thin">
        <color theme="1"/>
      </bottom>
      <diagonal/>
    </border>
    <border>
      <left/>
      <right/>
      <top style="thin">
        <color indexed="8"/>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hair">
        <color theme="0" tint="-0.14996795556505021"/>
      </right>
      <top style="thin">
        <color theme="1"/>
      </top>
      <bottom style="hair">
        <color theme="0" tint="-0.24994659260841701"/>
      </bottom>
      <diagonal/>
    </border>
    <border>
      <left style="hair">
        <color theme="0" tint="-0.14996795556505021"/>
      </left>
      <right style="hair">
        <color theme="0" tint="-0.14996795556505021"/>
      </right>
      <top style="thin">
        <color theme="1"/>
      </top>
      <bottom style="hair">
        <color theme="0" tint="-0.24994659260841701"/>
      </bottom>
      <diagonal/>
    </border>
    <border>
      <left style="thin">
        <color theme="1"/>
      </left>
      <right style="hair">
        <color theme="0" tint="-0.14996795556505021"/>
      </right>
      <top style="hair">
        <color theme="0" tint="-0.24994659260841701"/>
      </top>
      <bottom style="hair">
        <color theme="0" tint="-0.24994659260841701"/>
      </bottom>
      <diagonal/>
    </border>
    <border>
      <left style="hair">
        <color theme="0" tint="-0.14996795556505021"/>
      </left>
      <right style="hair">
        <color theme="0" tint="-0.14996795556505021"/>
      </right>
      <top style="hair">
        <color theme="0" tint="-0.24994659260841701"/>
      </top>
      <bottom style="hair">
        <color theme="0" tint="-0.24994659260841701"/>
      </bottom>
      <diagonal/>
    </border>
    <border>
      <left style="thin">
        <color theme="1"/>
      </left>
      <right style="hair">
        <color theme="0" tint="-0.14996795556505021"/>
      </right>
      <top style="hair">
        <color theme="0" tint="-0.24994659260841701"/>
      </top>
      <bottom style="thin">
        <color theme="1"/>
      </bottom>
      <diagonal/>
    </border>
    <border>
      <left style="hair">
        <color theme="0" tint="-0.14996795556505021"/>
      </left>
      <right style="hair">
        <color theme="0" tint="-0.14996795556505021"/>
      </right>
      <top style="hair">
        <color theme="0" tint="-0.24994659260841701"/>
      </top>
      <bottom style="thin">
        <color theme="1"/>
      </bottom>
      <diagonal/>
    </border>
    <border>
      <left style="thin">
        <color theme="1"/>
      </left>
      <right style="hair">
        <color theme="0" tint="-0.14996795556505021"/>
      </right>
      <top/>
      <bottom style="hair">
        <color theme="0" tint="-0.24994659260841701"/>
      </bottom>
      <diagonal/>
    </border>
    <border>
      <left style="hair">
        <color theme="0" tint="-0.14996795556505021"/>
      </left>
      <right style="hair">
        <color theme="0" tint="-0.14996795556505021"/>
      </right>
      <top/>
      <bottom style="hair">
        <color theme="0" tint="-0.24994659260841701"/>
      </bottom>
      <diagonal/>
    </border>
    <border>
      <left style="hair">
        <color theme="0" tint="-0.14996795556505021"/>
      </left>
      <right/>
      <top style="hair">
        <color theme="0" tint="-0.24994659260841701"/>
      </top>
      <bottom style="thin">
        <color theme="1"/>
      </bottom>
      <diagonal/>
    </border>
    <border>
      <left/>
      <right/>
      <top style="hair">
        <color theme="0" tint="-0.24994659260841701"/>
      </top>
      <bottom style="thin">
        <color theme="1"/>
      </bottom>
      <diagonal/>
    </border>
    <border>
      <left/>
      <right style="hair">
        <color theme="0" tint="-0.14996795556505021"/>
      </right>
      <top style="hair">
        <color theme="0" tint="-0.24994659260841701"/>
      </top>
      <bottom style="thin">
        <color theme="1"/>
      </bottom>
      <diagonal/>
    </border>
    <border>
      <left style="medium">
        <color indexed="64"/>
      </left>
      <right style="medium">
        <color indexed="64"/>
      </right>
      <top style="hair">
        <color theme="8" tint="0.39994506668294322"/>
      </top>
      <bottom/>
      <diagonal/>
    </border>
    <border>
      <left style="medium">
        <color indexed="64"/>
      </left>
      <right style="hair">
        <color theme="1" tint="0.34998626667073579"/>
      </right>
      <top style="hair">
        <color theme="8" tint="0.39994506668294322"/>
      </top>
      <bottom/>
      <diagonal/>
    </border>
    <border>
      <left style="hair">
        <color theme="1" tint="0.34998626667073579"/>
      </left>
      <right style="hair">
        <color theme="1" tint="0.34998626667073579"/>
      </right>
      <top style="hair">
        <color theme="8" tint="0.39994506668294322"/>
      </top>
      <bottom/>
      <diagonal/>
    </border>
    <border>
      <left style="hair">
        <color theme="1" tint="0.34998626667073579"/>
      </left>
      <right style="medium">
        <color indexed="64"/>
      </right>
      <top style="hair">
        <color theme="8" tint="0.39994506668294322"/>
      </top>
      <bottom/>
      <diagonal/>
    </border>
    <border>
      <left style="hair">
        <color theme="1" tint="0.34998626667073579"/>
      </left>
      <right/>
      <top style="hair">
        <color theme="8" tint="0.39994506668294322"/>
      </top>
      <bottom/>
      <diagonal/>
    </border>
    <border>
      <left style="thin">
        <color indexed="64"/>
      </left>
      <right style="hair">
        <color theme="1" tint="0.34998626667073579"/>
      </right>
      <top style="hair">
        <color theme="8" tint="0.399945066682943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theme="0" tint="-0.14996795556505021"/>
      </left>
      <right/>
      <top/>
      <bottom style="hair">
        <color theme="0" tint="-0.24994659260841701"/>
      </bottom>
      <diagonal/>
    </border>
    <border>
      <left/>
      <right/>
      <top/>
      <bottom style="hair">
        <color theme="0" tint="-0.24994659260841701"/>
      </bottom>
      <diagonal/>
    </border>
    <border>
      <left/>
      <right style="hair">
        <color theme="0" tint="-0.14996795556505021"/>
      </right>
      <top/>
      <bottom style="hair">
        <color theme="0" tint="-0.24994659260841701"/>
      </bottom>
      <diagonal/>
    </border>
    <border>
      <left style="thin">
        <color theme="1"/>
      </left>
      <right style="hair">
        <color theme="0" tint="-0.14996795556505021"/>
      </right>
      <top style="hair">
        <color theme="0" tint="-0.24994659260841701"/>
      </top>
      <bottom style="hair">
        <color theme="1"/>
      </bottom>
      <diagonal/>
    </border>
    <border>
      <left style="hair">
        <color theme="0" tint="-0.14996795556505021"/>
      </left>
      <right style="hair">
        <color theme="0" tint="-0.14996795556505021"/>
      </right>
      <top style="hair">
        <color theme="0" tint="-0.24994659260841701"/>
      </top>
      <bottom style="hair">
        <color theme="1"/>
      </bottom>
      <diagonal/>
    </border>
    <border>
      <left style="hair">
        <color theme="1" tint="0.34998626667073579"/>
      </left>
      <right style="hair">
        <color theme="1" tint="0.34998626667073579"/>
      </right>
      <top/>
      <bottom style="hair">
        <color theme="8" tint="0.39994506668294322"/>
      </bottom>
      <diagonal/>
    </border>
    <border>
      <left style="hair">
        <color theme="1" tint="0.34998626667073579"/>
      </left>
      <right style="medium">
        <color indexed="64"/>
      </right>
      <top/>
      <bottom style="hair">
        <color theme="8" tint="0.39994506668294322"/>
      </bottom>
      <diagonal/>
    </border>
  </borders>
  <cellStyleXfs count="6">
    <xf numFmtId="0" fontId="0" fillId="0" borderId="0"/>
    <xf numFmtId="44" fontId="44" fillId="0" borderId="0" applyFont="0" applyFill="0" applyBorder="0" applyAlignment="0" applyProtection="0"/>
    <xf numFmtId="0" fontId="50" fillId="0" borderId="0"/>
    <xf numFmtId="44" fontId="50" fillId="0" borderId="0" applyFont="0" applyFill="0" applyBorder="0" applyAlignment="0" applyProtection="0"/>
    <xf numFmtId="0" fontId="9" fillId="0" borderId="0"/>
    <xf numFmtId="44" fontId="9" fillId="0" borderId="0" applyFont="0" applyFill="0" applyBorder="0" applyAlignment="0" applyProtection="0"/>
  </cellStyleXfs>
  <cellXfs count="461">
    <xf numFmtId="0" fontId="0" fillId="0" borderId="0" xfId="0"/>
    <xf numFmtId="167" fontId="17" fillId="2" borderId="2" xfId="0" applyNumberFormat="1" applyFont="1" applyFill="1" applyBorder="1" applyProtection="1">
      <protection hidden="1"/>
    </xf>
    <xf numFmtId="167" fontId="17" fillId="2" borderId="1" xfId="0" applyNumberFormat="1" applyFont="1" applyFill="1" applyBorder="1" applyProtection="1">
      <protection hidden="1"/>
    </xf>
    <xf numFmtId="167" fontId="21" fillId="2" borderId="1" xfId="0" applyNumberFormat="1" applyFont="1" applyFill="1" applyBorder="1" applyAlignment="1" applyProtection="1">
      <alignment horizontal="center"/>
      <protection hidden="1"/>
    </xf>
    <xf numFmtId="167" fontId="23" fillId="2" borderId="4" xfId="0" applyNumberFormat="1" applyFont="1" applyFill="1" applyBorder="1" applyAlignment="1" applyProtection="1">
      <alignment horizontal="center"/>
      <protection hidden="1"/>
    </xf>
    <xf numFmtId="167" fontId="21" fillId="4" borderId="5" xfId="0" applyNumberFormat="1" applyFont="1" applyFill="1" applyBorder="1" applyAlignment="1" applyProtection="1">
      <alignment horizontal="center"/>
      <protection locked="0" hidden="1"/>
    </xf>
    <xf numFmtId="167" fontId="27" fillId="2" borderId="0" xfId="0" applyNumberFormat="1" applyFont="1" applyFill="1" applyAlignment="1" applyProtection="1">
      <alignment horizontal="right"/>
      <protection hidden="1"/>
    </xf>
    <xf numFmtId="0" fontId="8" fillId="2" borderId="0" xfId="0" applyFont="1" applyFill="1" applyBorder="1" applyAlignment="1" applyProtection="1">
      <alignment horizontal="left" vertical="center"/>
      <protection hidden="1"/>
    </xf>
    <xf numFmtId="0" fontId="8" fillId="2" borderId="0" xfId="0" applyFont="1" applyFill="1" applyBorder="1" applyAlignment="1" applyProtection="1">
      <alignment horizontal="center" vertical="center"/>
      <protection hidden="1"/>
    </xf>
    <xf numFmtId="0" fontId="0" fillId="0" borderId="0" xfId="0" applyProtection="1">
      <protection hidden="1"/>
    </xf>
    <xf numFmtId="0" fontId="15" fillId="2" borderId="0" xfId="0" applyFont="1" applyFill="1" applyBorder="1" applyAlignment="1" applyProtection="1">
      <alignment horizontal="right"/>
      <protection hidden="1"/>
    </xf>
    <xf numFmtId="2" fontId="12" fillId="2" borderId="0" xfId="0" applyNumberFormat="1" applyFont="1" applyFill="1" applyBorder="1" applyProtection="1">
      <protection hidden="1"/>
    </xf>
    <xf numFmtId="0" fontId="1" fillId="2" borderId="0" xfId="0" applyFont="1" applyFill="1" applyBorder="1" applyAlignment="1" applyProtection="1">
      <alignment horizontal="right"/>
      <protection hidden="1"/>
    </xf>
    <xf numFmtId="0" fontId="13" fillId="2" borderId="0" xfId="0" applyFont="1" applyFill="1" applyBorder="1" applyProtection="1">
      <protection hidden="1"/>
    </xf>
    <xf numFmtId="0" fontId="23" fillId="2" borderId="8" xfId="0" applyFont="1" applyFill="1" applyBorder="1" applyAlignment="1" applyProtection="1">
      <alignment horizontal="center"/>
      <protection hidden="1"/>
    </xf>
    <xf numFmtId="0" fontId="15" fillId="2" borderId="2" xfId="0" applyFont="1" applyFill="1" applyBorder="1" applyAlignment="1" applyProtection="1">
      <alignment horizontal="center"/>
      <protection hidden="1"/>
    </xf>
    <xf numFmtId="0" fontId="23" fillId="2" borderId="9" xfId="0" applyFont="1" applyFill="1" applyBorder="1" applyAlignment="1" applyProtection="1">
      <alignment horizontal="center"/>
      <protection hidden="1"/>
    </xf>
    <xf numFmtId="0" fontId="23" fillId="2" borderId="10" xfId="0" applyFont="1" applyFill="1" applyBorder="1" applyAlignment="1" applyProtection="1">
      <alignment horizontal="center"/>
      <protection hidden="1"/>
    </xf>
    <xf numFmtId="0" fontId="23" fillId="0" borderId="1" xfId="0" applyFont="1" applyBorder="1" applyAlignment="1" applyProtection="1">
      <alignment horizontal="center"/>
      <protection hidden="1"/>
    </xf>
    <xf numFmtId="0" fontId="15" fillId="2" borderId="4" xfId="0" applyFont="1" applyFill="1" applyBorder="1" applyAlignment="1" applyProtection="1">
      <alignment horizontal="center"/>
      <protection hidden="1"/>
    </xf>
    <xf numFmtId="167" fontId="21" fillId="3" borderId="4" xfId="0" applyNumberFormat="1" applyFont="1" applyFill="1" applyBorder="1" applyProtection="1">
      <protection locked="0" hidden="1"/>
    </xf>
    <xf numFmtId="0" fontId="12" fillId="2" borderId="0" xfId="0" applyFont="1" applyFill="1" applyAlignment="1" applyProtection="1">
      <alignment horizontal="right"/>
      <protection hidden="1"/>
    </xf>
    <xf numFmtId="0" fontId="12" fillId="2" borderId="0" xfId="0" applyFont="1" applyFill="1" applyAlignment="1" applyProtection="1">
      <alignment horizontal="center"/>
      <protection hidden="1"/>
    </xf>
    <xf numFmtId="0" fontId="12" fillId="2" borderId="0" xfId="0" applyFont="1" applyFill="1" applyProtection="1">
      <protection hidden="1"/>
    </xf>
    <xf numFmtId="49" fontId="12" fillId="2" borderId="0" xfId="0" applyNumberFormat="1" applyFont="1" applyFill="1" applyProtection="1">
      <protection hidden="1"/>
    </xf>
    <xf numFmtId="49" fontId="12" fillId="2" borderId="0" xfId="0" applyNumberFormat="1" applyFont="1" applyFill="1" applyAlignment="1" applyProtection="1">
      <alignment horizontal="right"/>
      <protection hidden="1"/>
    </xf>
    <xf numFmtId="0" fontId="12" fillId="2" borderId="11" xfId="0" applyFont="1" applyFill="1" applyBorder="1" applyProtection="1">
      <protection hidden="1"/>
    </xf>
    <xf numFmtId="0" fontId="27" fillId="2" borderId="11" xfId="0" applyFont="1" applyFill="1" applyBorder="1" applyProtection="1">
      <protection hidden="1"/>
    </xf>
    <xf numFmtId="167" fontId="12" fillId="2" borderId="11" xfId="0" applyNumberFormat="1" applyFont="1" applyFill="1" applyBorder="1" applyAlignment="1" applyProtection="1">
      <alignment horizontal="right"/>
      <protection hidden="1"/>
    </xf>
    <xf numFmtId="0" fontId="27" fillId="2" borderId="11" xfId="0" applyFont="1" applyFill="1" applyBorder="1" applyAlignment="1" applyProtection="1">
      <alignment horizontal="right"/>
      <protection hidden="1"/>
    </xf>
    <xf numFmtId="170" fontId="27" fillId="2" borderId="11" xfId="0" applyNumberFormat="1" applyFont="1" applyFill="1" applyBorder="1" applyAlignment="1" applyProtection="1">
      <alignment horizontal="center"/>
      <protection hidden="1"/>
    </xf>
    <xf numFmtId="0" fontId="0" fillId="6" borderId="0" xfId="0" applyFill="1" applyProtection="1">
      <protection hidden="1"/>
    </xf>
    <xf numFmtId="49" fontId="0" fillId="0" borderId="0" xfId="0" applyNumberFormat="1" applyProtection="1">
      <protection hidden="1"/>
    </xf>
    <xf numFmtId="0" fontId="1" fillId="6" borderId="0" xfId="0" applyFont="1" applyFill="1" applyProtection="1">
      <protection hidden="1"/>
    </xf>
    <xf numFmtId="0" fontId="23" fillId="6" borderId="0" xfId="0" applyFont="1" applyFill="1" applyAlignment="1" applyProtection="1">
      <alignment horizontal="right"/>
      <protection hidden="1"/>
    </xf>
    <xf numFmtId="0" fontId="5" fillId="6" borderId="0" xfId="0" applyFont="1" applyFill="1" applyAlignment="1" applyProtection="1">
      <alignment horizontal="center"/>
      <protection hidden="1"/>
    </xf>
    <xf numFmtId="0" fontId="20" fillId="6" borderId="0" xfId="0" applyFont="1" applyFill="1" applyAlignment="1" applyProtection="1">
      <alignment horizontal="center"/>
      <protection locked="0" hidden="1"/>
    </xf>
    <xf numFmtId="0" fontId="19" fillId="6" borderId="0" xfId="0" applyFont="1" applyFill="1" applyAlignment="1" applyProtection="1">
      <alignment horizontal="center"/>
      <protection hidden="1"/>
    </xf>
    <xf numFmtId="0" fontId="0" fillId="6" borderId="12" xfId="0" applyFill="1" applyBorder="1" applyAlignment="1" applyProtection="1">
      <protection hidden="1"/>
    </xf>
    <xf numFmtId="0" fontId="19" fillId="6" borderId="0" xfId="0" applyFont="1" applyFill="1" applyAlignment="1" applyProtection="1">
      <alignment horizontal="left"/>
      <protection hidden="1"/>
    </xf>
    <xf numFmtId="0" fontId="9" fillId="6" borderId="0" xfId="0" applyFont="1" applyFill="1" applyProtection="1">
      <protection hidden="1"/>
    </xf>
    <xf numFmtId="0" fontId="1" fillId="6" borderId="0" xfId="0" applyFont="1" applyFill="1" applyAlignment="1" applyProtection="1">
      <alignment horizontal="right"/>
      <protection hidden="1"/>
    </xf>
    <xf numFmtId="0" fontId="0" fillId="6" borderId="0" xfId="0" applyFill="1" applyAlignment="1" applyProtection="1">
      <protection hidden="1"/>
    </xf>
    <xf numFmtId="166" fontId="18" fillId="6" borderId="0" xfId="0" applyNumberFormat="1" applyFont="1" applyFill="1" applyAlignment="1" applyProtection="1">
      <alignment horizontal="center"/>
      <protection locked="0" hidden="1"/>
    </xf>
    <xf numFmtId="167" fontId="0" fillId="6" borderId="0" xfId="0" applyNumberFormat="1" applyFill="1" applyProtection="1">
      <protection hidden="1"/>
    </xf>
    <xf numFmtId="0" fontId="11" fillId="6" borderId="0" xfId="0" applyFont="1" applyFill="1" applyProtection="1">
      <protection hidden="1"/>
    </xf>
    <xf numFmtId="0" fontId="33" fillId="6" borderId="0" xfId="0" applyFont="1" applyFill="1" applyProtection="1">
      <protection hidden="1"/>
    </xf>
    <xf numFmtId="0" fontId="34" fillId="6" borderId="0" xfId="0" applyFont="1" applyFill="1" applyProtection="1">
      <protection hidden="1"/>
    </xf>
    <xf numFmtId="167" fontId="11" fillId="6" borderId="0" xfId="0" applyNumberFormat="1" applyFont="1" applyFill="1" applyAlignment="1" applyProtection="1">
      <alignment horizontal="center"/>
      <protection hidden="1"/>
    </xf>
    <xf numFmtId="0" fontId="11" fillId="6" borderId="0" xfId="0" applyFont="1" applyFill="1" applyAlignment="1" applyProtection="1">
      <alignment horizontal="right"/>
      <protection hidden="1"/>
    </xf>
    <xf numFmtId="49" fontId="11" fillId="6" borderId="0" xfId="0" applyNumberFormat="1" applyFont="1" applyFill="1" applyProtection="1">
      <protection hidden="1"/>
    </xf>
    <xf numFmtId="49" fontId="33" fillId="6" borderId="0" xfId="0" applyNumberFormat="1" applyFont="1" applyFill="1" applyAlignment="1" applyProtection="1">
      <alignment horizontal="right"/>
      <protection hidden="1"/>
    </xf>
    <xf numFmtId="1" fontId="34" fillId="6" borderId="0" xfId="0" applyNumberFormat="1" applyFont="1" applyFill="1" applyProtection="1">
      <protection hidden="1"/>
    </xf>
    <xf numFmtId="0" fontId="37" fillId="6" borderId="0" xfId="0" applyFont="1" applyFill="1" applyProtection="1">
      <protection hidden="1"/>
    </xf>
    <xf numFmtId="49" fontId="0" fillId="6" borderId="0" xfId="0" applyNumberFormat="1" applyFill="1" applyProtection="1">
      <protection hidden="1"/>
    </xf>
    <xf numFmtId="49" fontId="1" fillId="6" borderId="0" xfId="0" applyNumberFormat="1" applyFont="1" applyFill="1" applyProtection="1">
      <protection hidden="1"/>
    </xf>
    <xf numFmtId="0" fontId="0" fillId="6" borderId="0" xfId="0" applyFill="1" applyAlignment="1" applyProtection="1">
      <alignment horizontal="center" vertical="center"/>
      <protection hidden="1"/>
    </xf>
    <xf numFmtId="49" fontId="0" fillId="6" borderId="0" xfId="0" applyNumberFormat="1" applyFill="1" applyAlignment="1" applyProtection="1">
      <alignment horizontal="right"/>
      <protection hidden="1"/>
    </xf>
    <xf numFmtId="0" fontId="2" fillId="6" borderId="0" xfId="0" applyFont="1" applyFill="1" applyAlignment="1" applyProtection="1">
      <alignment horizontal="left"/>
      <protection hidden="1"/>
    </xf>
    <xf numFmtId="0" fontId="3" fillId="6" borderId="0" xfId="0" applyFont="1" applyFill="1" applyProtection="1">
      <protection hidden="1"/>
    </xf>
    <xf numFmtId="0" fontId="4" fillId="6" borderId="0" xfId="0" applyFont="1" applyFill="1" applyAlignment="1" applyProtection="1">
      <alignment horizontal="center"/>
      <protection hidden="1"/>
    </xf>
    <xf numFmtId="49" fontId="0" fillId="6" borderId="0" xfId="0" quotePrefix="1" applyNumberFormat="1" applyFill="1" applyProtection="1">
      <protection hidden="1"/>
    </xf>
    <xf numFmtId="49" fontId="39" fillId="6" borderId="0" xfId="0" applyNumberFormat="1" applyFont="1" applyFill="1" applyProtection="1">
      <protection hidden="1"/>
    </xf>
    <xf numFmtId="0" fontId="39" fillId="0" borderId="0" xfId="0" applyFont="1"/>
    <xf numFmtId="49" fontId="9" fillId="6" borderId="0" xfId="0" applyNumberFormat="1" applyFont="1" applyFill="1" applyProtection="1">
      <protection hidden="1"/>
    </xf>
    <xf numFmtId="49" fontId="43" fillId="6" borderId="0" xfId="0" applyNumberFormat="1" applyFont="1" applyFill="1" applyAlignment="1" applyProtection="1">
      <alignment horizontal="center" vertical="center"/>
      <protection hidden="1"/>
    </xf>
    <xf numFmtId="0" fontId="37" fillId="6" borderId="0" xfId="0" applyFont="1" applyFill="1" applyAlignment="1" applyProtection="1">
      <protection locked="0" hidden="1"/>
    </xf>
    <xf numFmtId="0" fontId="33" fillId="6" borderId="0" xfId="0" applyFont="1" applyFill="1" applyAlignment="1" applyProtection="1">
      <alignment horizontal="right"/>
      <protection hidden="1"/>
    </xf>
    <xf numFmtId="11" fontId="10" fillId="6" borderId="0" xfId="0" applyNumberFormat="1" applyFont="1" applyFill="1" applyAlignment="1" applyProtection="1">
      <alignment horizontal="right" vertical="center"/>
      <protection locked="0" hidden="1"/>
    </xf>
    <xf numFmtId="0" fontId="33" fillId="6" borderId="0" xfId="0" applyFont="1" applyFill="1" applyAlignment="1" applyProtection="1">
      <protection hidden="1"/>
    </xf>
    <xf numFmtId="0" fontId="33" fillId="6" borderId="0" xfId="0" applyFont="1" applyFill="1" applyAlignment="1" applyProtection="1">
      <alignment horizontal="center"/>
      <protection hidden="1"/>
    </xf>
    <xf numFmtId="0" fontId="0" fillId="6" borderId="0" xfId="0" applyFill="1" applyAlignment="1" applyProtection="1">
      <alignment horizontal="center"/>
      <protection hidden="1"/>
    </xf>
    <xf numFmtId="0" fontId="36" fillId="2" borderId="0" xfId="0" applyFont="1" applyFill="1" applyAlignment="1" applyProtection="1">
      <alignment horizontal="left" vertical="top"/>
      <protection hidden="1"/>
    </xf>
    <xf numFmtId="0" fontId="46" fillId="6" borderId="0" xfId="0" applyFont="1" applyFill="1" applyAlignment="1" applyProtection="1">
      <alignment vertical="top" wrapText="1"/>
      <protection hidden="1"/>
    </xf>
    <xf numFmtId="11" fontId="10" fillId="6" borderId="0" xfId="0" applyNumberFormat="1" applyFont="1" applyFill="1" applyAlignment="1" applyProtection="1">
      <alignment vertical="center"/>
      <protection locked="0" hidden="1"/>
    </xf>
    <xf numFmtId="0" fontId="23" fillId="0" borderId="0" xfId="0" applyFont="1" applyAlignment="1" applyProtection="1">
      <alignment horizontal="center"/>
      <protection hidden="1"/>
    </xf>
    <xf numFmtId="49" fontId="11" fillId="6" borderId="0" xfId="0" applyNumberFormat="1" applyFont="1" applyFill="1" applyAlignment="1" applyProtection="1">
      <protection hidden="1"/>
    </xf>
    <xf numFmtId="0" fontId="36" fillId="2" borderId="0" xfId="0" applyFont="1" applyFill="1" applyAlignment="1" applyProtection="1">
      <alignment vertical="top"/>
      <protection hidden="1"/>
    </xf>
    <xf numFmtId="0" fontId="27" fillId="2" borderId="11" xfId="0" applyFont="1" applyFill="1" applyBorder="1" applyAlignment="1" applyProtection="1">
      <protection hidden="1"/>
    </xf>
    <xf numFmtId="0" fontId="5" fillId="2" borderId="13" xfId="0" applyFont="1" applyFill="1" applyBorder="1" applyAlignment="1" applyProtection="1">
      <alignment horizontal="left"/>
      <protection hidden="1"/>
    </xf>
    <xf numFmtId="49" fontId="5" fillId="2" borderId="19" xfId="0" applyNumberFormat="1" applyFont="1" applyFill="1" applyBorder="1" applyAlignment="1" applyProtection="1">
      <protection hidden="1"/>
    </xf>
    <xf numFmtId="49" fontId="5" fillId="2" borderId="7" xfId="0" applyNumberFormat="1" applyFont="1" applyFill="1" applyBorder="1" applyAlignment="1" applyProtection="1">
      <protection hidden="1"/>
    </xf>
    <xf numFmtId="4" fontId="27" fillId="2" borderId="0" xfId="0" applyNumberFormat="1" applyFont="1" applyFill="1" applyAlignment="1" applyProtection="1">
      <protection hidden="1"/>
    </xf>
    <xf numFmtId="0" fontId="34" fillId="6" borderId="21" xfId="0" applyFont="1" applyFill="1" applyBorder="1" applyAlignment="1" applyProtection="1">
      <alignment horizontal="left" vertical="top" wrapText="1"/>
      <protection hidden="1"/>
    </xf>
    <xf numFmtId="4" fontId="38" fillId="2" borderId="0" xfId="0" applyNumberFormat="1" applyFont="1" applyFill="1" applyAlignment="1" applyProtection="1">
      <protection hidden="1"/>
    </xf>
    <xf numFmtId="169" fontId="35" fillId="2" borderId="0" xfId="0" applyNumberFormat="1" applyFont="1" applyFill="1" applyBorder="1" applyAlignment="1" applyProtection="1">
      <protection hidden="1"/>
    </xf>
    <xf numFmtId="0" fontId="1" fillId="6" borderId="0" xfId="0" applyFont="1" applyFill="1" applyAlignment="1" applyProtection="1">
      <alignment horizontal="left"/>
      <protection hidden="1"/>
    </xf>
    <xf numFmtId="0" fontId="45" fillId="6" borderId="84" xfId="0" applyFont="1" applyFill="1" applyBorder="1" applyAlignment="1" applyProtection="1">
      <alignment vertical="top" wrapText="1"/>
      <protection hidden="1"/>
    </xf>
    <xf numFmtId="44" fontId="49" fillId="6" borderId="85" xfId="1" applyFont="1" applyFill="1" applyBorder="1" applyAlignment="1" applyProtection="1">
      <alignment horizontal="center"/>
      <protection hidden="1"/>
    </xf>
    <xf numFmtId="0" fontId="45" fillId="6" borderId="86" xfId="0" applyFont="1" applyFill="1" applyBorder="1" applyAlignment="1" applyProtection="1">
      <alignment vertical="top" wrapText="1"/>
      <protection hidden="1"/>
    </xf>
    <xf numFmtId="44" fontId="49" fillId="6" borderId="87" xfId="1" applyFont="1" applyFill="1" applyBorder="1" applyAlignment="1" applyProtection="1">
      <alignment horizontal="center"/>
      <protection hidden="1"/>
    </xf>
    <xf numFmtId="0" fontId="0" fillId="6" borderId="70" xfId="0" applyFill="1" applyBorder="1" applyProtection="1">
      <protection hidden="1"/>
    </xf>
    <xf numFmtId="167" fontId="21" fillId="2" borderId="90" xfId="0" applyNumberFormat="1" applyFont="1" applyFill="1" applyBorder="1" applyAlignment="1" applyProtection="1">
      <protection hidden="1"/>
    </xf>
    <xf numFmtId="0" fontId="0" fillId="6" borderId="90" xfId="0" applyFill="1" applyBorder="1" applyProtection="1">
      <protection hidden="1"/>
    </xf>
    <xf numFmtId="0" fontId="0" fillId="6" borderId="91" xfId="0" applyFill="1" applyBorder="1" applyProtection="1">
      <protection hidden="1"/>
    </xf>
    <xf numFmtId="0" fontId="0" fillId="6" borderId="24" xfId="0" applyFill="1" applyBorder="1" applyProtection="1">
      <protection hidden="1"/>
    </xf>
    <xf numFmtId="0" fontId="0" fillId="6" borderId="0" xfId="0" applyFill="1" applyBorder="1" applyProtection="1">
      <protection hidden="1"/>
    </xf>
    <xf numFmtId="0" fontId="0" fillId="6" borderId="29" xfId="0" applyFill="1" applyBorder="1" applyProtection="1">
      <protection hidden="1"/>
    </xf>
    <xf numFmtId="167" fontId="21" fillId="2" borderId="92" xfId="0" applyNumberFormat="1" applyFont="1" applyFill="1" applyBorder="1" applyAlignment="1" applyProtection="1">
      <alignment horizontal="center"/>
      <protection hidden="1"/>
    </xf>
    <xf numFmtId="0" fontId="15" fillId="2" borderId="93" xfId="0" applyFont="1" applyFill="1" applyBorder="1" applyAlignment="1" applyProtection="1">
      <alignment horizontal="center"/>
      <protection hidden="1"/>
    </xf>
    <xf numFmtId="171" fontId="21" fillId="3" borderId="92" xfId="0" applyNumberFormat="1" applyFont="1" applyFill="1" applyBorder="1" applyProtection="1">
      <protection locked="0" hidden="1"/>
    </xf>
    <xf numFmtId="167" fontId="30" fillId="2" borderId="93" xfId="0" applyNumberFormat="1" applyFont="1" applyFill="1" applyBorder="1" applyAlignment="1" applyProtection="1">
      <alignment horizontal="center"/>
      <protection hidden="1"/>
    </xf>
    <xf numFmtId="171" fontId="21" fillId="3" borderId="94" xfId="0" applyNumberFormat="1" applyFont="1" applyFill="1" applyBorder="1" applyProtection="1">
      <protection locked="0" hidden="1"/>
    </xf>
    <xf numFmtId="167" fontId="21" fillId="4" borderId="95" xfId="0" applyNumberFormat="1" applyFont="1" applyFill="1" applyBorder="1" applyAlignment="1" applyProtection="1">
      <alignment horizontal="center"/>
      <protection locked="0" hidden="1"/>
    </xf>
    <xf numFmtId="167" fontId="30" fillId="2" borderId="96" xfId="0" applyNumberFormat="1" applyFont="1" applyFill="1" applyBorder="1" applyAlignment="1" applyProtection="1">
      <alignment horizontal="center"/>
      <protection hidden="1"/>
    </xf>
    <xf numFmtId="0" fontId="15" fillId="2" borderId="98" xfId="0" applyFont="1" applyFill="1" applyBorder="1" applyAlignment="1" applyProtection="1">
      <alignment horizontal="center"/>
      <protection hidden="1"/>
    </xf>
    <xf numFmtId="170" fontId="21" fillId="3" borderId="4" xfId="0" applyNumberFormat="1" applyFont="1" applyFill="1" applyBorder="1" applyAlignment="1" applyProtection="1">
      <protection locked="0" hidden="1"/>
    </xf>
    <xf numFmtId="0" fontId="46" fillId="6" borderId="0" xfId="0" applyFont="1" applyFill="1" applyBorder="1" applyAlignment="1" applyProtection="1">
      <alignment horizontal="left" vertical="center"/>
      <protection hidden="1"/>
    </xf>
    <xf numFmtId="0" fontId="0" fillId="6" borderId="0" xfId="0" applyFill="1" applyBorder="1" applyAlignment="1" applyProtection="1">
      <protection hidden="1"/>
    </xf>
    <xf numFmtId="0" fontId="23" fillId="0" borderId="4" xfId="0" applyFont="1" applyBorder="1" applyAlignment="1" applyProtection="1">
      <alignment horizontal="center"/>
      <protection hidden="1"/>
    </xf>
    <xf numFmtId="167" fontId="21" fillId="2" borderId="9" xfId="0" applyNumberFormat="1" applyFont="1" applyFill="1" applyBorder="1" applyAlignment="1" applyProtection="1">
      <alignment horizontal="center"/>
      <protection hidden="1"/>
    </xf>
    <xf numFmtId="167" fontId="17" fillId="2" borderId="101" xfId="0" applyNumberFormat="1" applyFont="1" applyFill="1" applyBorder="1" applyProtection="1">
      <protection hidden="1"/>
    </xf>
    <xf numFmtId="167" fontId="22" fillId="2" borderId="102" xfId="0" applyNumberFormat="1" applyFont="1" applyFill="1" applyBorder="1" applyProtection="1">
      <protection hidden="1"/>
    </xf>
    <xf numFmtId="170" fontId="21" fillId="3" borderId="99" xfId="0" applyNumberFormat="1" applyFont="1" applyFill="1" applyBorder="1" applyAlignment="1" applyProtection="1">
      <protection locked="0" hidden="1"/>
    </xf>
    <xf numFmtId="164" fontId="23" fillId="5" borderId="101" xfId="0" applyNumberFormat="1" applyFont="1" applyFill="1" applyBorder="1" applyProtection="1">
      <protection locked="0" hidden="1"/>
    </xf>
    <xf numFmtId="4" fontId="30" fillId="2" borderId="101" xfId="0" applyNumberFormat="1" applyFont="1" applyFill="1" applyBorder="1" applyAlignment="1" applyProtection="1">
      <alignment horizontal="center"/>
      <protection hidden="1"/>
    </xf>
    <xf numFmtId="0" fontId="34" fillId="6" borderId="104" xfId="0" applyFont="1" applyFill="1" applyBorder="1" applyAlignment="1" applyProtection="1">
      <alignment horizontal="center"/>
      <protection hidden="1"/>
    </xf>
    <xf numFmtId="0" fontId="36" fillId="2" borderId="21" xfId="0" applyFont="1" applyFill="1" applyBorder="1" applyAlignment="1" applyProtection="1">
      <alignment vertical="top"/>
      <protection hidden="1"/>
    </xf>
    <xf numFmtId="0" fontId="34" fillId="6" borderId="21" xfId="0" applyFont="1" applyFill="1" applyBorder="1" applyAlignment="1" applyProtection="1">
      <alignment vertical="top" wrapText="1"/>
      <protection hidden="1"/>
    </xf>
    <xf numFmtId="0" fontId="1" fillId="6" borderId="21" xfId="0" applyFont="1" applyFill="1" applyBorder="1" applyProtection="1">
      <protection hidden="1"/>
    </xf>
    <xf numFmtId="0" fontId="34" fillId="6" borderId="21" xfId="0" applyFont="1" applyFill="1" applyBorder="1" applyAlignment="1" applyProtection="1">
      <alignment horizontal="center" vertical="top" wrapText="1"/>
      <protection hidden="1"/>
    </xf>
    <xf numFmtId="0" fontId="34" fillId="6" borderId="21" xfId="0" applyFont="1" applyFill="1" applyBorder="1" applyProtection="1">
      <protection hidden="1"/>
    </xf>
    <xf numFmtId="0" fontId="11" fillId="6" borderId="105" xfId="0" applyFont="1" applyFill="1" applyBorder="1" applyAlignment="1" applyProtection="1">
      <protection hidden="1"/>
    </xf>
    <xf numFmtId="167" fontId="33" fillId="6" borderId="106" xfId="0" applyNumberFormat="1" applyFont="1" applyFill="1" applyBorder="1" applyAlignment="1" applyProtection="1">
      <protection hidden="1"/>
    </xf>
    <xf numFmtId="0" fontId="11" fillId="6" borderId="106" xfId="0" applyFont="1" applyFill="1" applyBorder="1" applyProtection="1">
      <protection hidden="1"/>
    </xf>
    <xf numFmtId="167" fontId="12" fillId="2" borderId="106" xfId="0" applyNumberFormat="1" applyFont="1" applyFill="1" applyBorder="1" applyAlignment="1" applyProtection="1">
      <alignment horizontal="right"/>
      <protection hidden="1"/>
    </xf>
    <xf numFmtId="0" fontId="0" fillId="6" borderId="106" xfId="0" applyFill="1" applyBorder="1" applyProtection="1">
      <protection hidden="1"/>
    </xf>
    <xf numFmtId="0" fontId="33" fillId="6" borderId="107" xfId="0" applyFont="1" applyFill="1" applyBorder="1" applyAlignment="1" applyProtection="1">
      <protection hidden="1"/>
    </xf>
    <xf numFmtId="167" fontId="33" fillId="6" borderId="108" xfId="0" applyNumberFormat="1" applyFont="1" applyFill="1" applyBorder="1" applyAlignment="1" applyProtection="1">
      <protection hidden="1"/>
    </xf>
    <xf numFmtId="0" fontId="11" fillId="6" borderId="108" xfId="0" applyFont="1" applyFill="1" applyBorder="1" applyProtection="1">
      <protection hidden="1"/>
    </xf>
    <xf numFmtId="167" fontId="12" fillId="2" borderId="108" xfId="0" applyNumberFormat="1" applyFont="1" applyFill="1" applyBorder="1" applyAlignment="1" applyProtection="1">
      <alignment horizontal="right"/>
      <protection hidden="1"/>
    </xf>
    <xf numFmtId="0" fontId="0" fillId="6" borderId="108" xfId="0" applyFill="1" applyBorder="1" applyProtection="1">
      <protection hidden="1"/>
    </xf>
    <xf numFmtId="0" fontId="34" fillId="6" borderId="108" xfId="0" applyFont="1" applyFill="1" applyBorder="1" applyProtection="1">
      <protection hidden="1"/>
    </xf>
    <xf numFmtId="0" fontId="11" fillId="6" borderId="108" xfId="0" applyFont="1" applyFill="1" applyBorder="1" applyAlignment="1" applyProtection="1">
      <alignment horizontal="center"/>
      <protection hidden="1"/>
    </xf>
    <xf numFmtId="0" fontId="33" fillId="6" borderId="107" xfId="0" applyFont="1" applyFill="1" applyBorder="1" applyProtection="1">
      <protection hidden="1"/>
    </xf>
    <xf numFmtId="49" fontId="11" fillId="6" borderId="108" xfId="0" applyNumberFormat="1" applyFont="1" applyFill="1" applyBorder="1" applyAlignment="1" applyProtection="1">
      <protection hidden="1"/>
    </xf>
    <xf numFmtId="0" fontId="33" fillId="6" borderId="108" xfId="0" applyFont="1" applyFill="1" applyBorder="1" applyProtection="1">
      <protection hidden="1"/>
    </xf>
    <xf numFmtId="0" fontId="12" fillId="2" borderId="108" xfId="0" applyFont="1" applyFill="1" applyBorder="1" applyAlignment="1" applyProtection="1">
      <alignment horizontal="center"/>
      <protection hidden="1"/>
    </xf>
    <xf numFmtId="167" fontId="11" fillId="6" borderId="108" xfId="0" applyNumberFormat="1" applyFont="1" applyFill="1" applyBorder="1" applyAlignment="1" applyProtection="1">
      <alignment horizontal="center"/>
      <protection hidden="1"/>
    </xf>
    <xf numFmtId="4" fontId="0" fillId="6" borderId="0" xfId="0" applyNumberFormat="1" applyFill="1" applyProtection="1">
      <protection hidden="1"/>
    </xf>
    <xf numFmtId="0" fontId="11" fillId="6" borderId="108" xfId="0" applyFont="1" applyFill="1" applyBorder="1" applyAlignment="1" applyProtection="1">
      <protection hidden="1"/>
    </xf>
    <xf numFmtId="0" fontId="11" fillId="6" borderId="107" xfId="0" applyFont="1" applyFill="1" applyBorder="1" applyAlignment="1" applyProtection="1">
      <protection hidden="1"/>
    </xf>
    <xf numFmtId="0" fontId="11" fillId="6" borderId="111" xfId="0" applyFont="1" applyFill="1" applyBorder="1" applyAlignment="1" applyProtection="1">
      <protection hidden="1"/>
    </xf>
    <xf numFmtId="167" fontId="33" fillId="6" borderId="112" xfId="0" applyNumberFormat="1" applyFont="1" applyFill="1" applyBorder="1" applyAlignment="1" applyProtection="1">
      <protection hidden="1"/>
    </xf>
    <xf numFmtId="0" fontId="11" fillId="6" borderId="112" xfId="0" applyFont="1" applyFill="1" applyBorder="1" applyAlignment="1" applyProtection="1">
      <protection hidden="1"/>
    </xf>
    <xf numFmtId="167" fontId="12" fillId="2" borderId="112" xfId="0" applyNumberFormat="1" applyFont="1" applyFill="1" applyBorder="1" applyAlignment="1" applyProtection="1">
      <alignment horizontal="right"/>
      <protection hidden="1"/>
    </xf>
    <xf numFmtId="0" fontId="11" fillId="6" borderId="109" xfId="0" applyFont="1" applyFill="1" applyBorder="1" applyAlignment="1" applyProtection="1">
      <protection hidden="1"/>
    </xf>
    <xf numFmtId="167" fontId="33" fillId="6" borderId="110" xfId="0" applyNumberFormat="1" applyFont="1" applyFill="1" applyBorder="1" applyAlignment="1" applyProtection="1">
      <protection hidden="1"/>
    </xf>
    <xf numFmtId="0" fontId="11" fillId="6" borderId="110" xfId="0" applyFont="1" applyFill="1" applyBorder="1" applyAlignment="1" applyProtection="1">
      <protection hidden="1"/>
    </xf>
    <xf numFmtId="167" fontId="12" fillId="2" borderId="110" xfId="0" applyNumberFormat="1" applyFont="1" applyFill="1" applyBorder="1" applyAlignment="1" applyProtection="1">
      <alignment horizontal="right"/>
      <protection hidden="1"/>
    </xf>
    <xf numFmtId="49" fontId="11" fillId="6" borderId="113" xfId="0" applyNumberFormat="1" applyFont="1" applyFill="1" applyBorder="1" applyAlignment="1" applyProtection="1">
      <protection hidden="1"/>
    </xf>
    <xf numFmtId="167" fontId="12" fillId="2" borderId="114" xfId="0" applyNumberFormat="1" applyFont="1" applyFill="1" applyBorder="1" applyAlignment="1" applyProtection="1">
      <alignment horizontal="right"/>
      <protection hidden="1"/>
    </xf>
    <xf numFmtId="0" fontId="33" fillId="6" borderId="114" xfId="0" applyFont="1" applyFill="1" applyBorder="1" applyProtection="1">
      <protection hidden="1"/>
    </xf>
    <xf numFmtId="0" fontId="34" fillId="6" borderId="114" xfId="0" applyFont="1" applyFill="1" applyBorder="1" applyProtection="1">
      <protection hidden="1"/>
    </xf>
    <xf numFmtId="167" fontId="11" fillId="6" borderId="114" xfId="0" applyNumberFormat="1" applyFont="1" applyFill="1" applyBorder="1" applyAlignment="1" applyProtection="1">
      <alignment horizontal="center"/>
      <protection hidden="1"/>
    </xf>
    <xf numFmtId="167" fontId="12" fillId="2" borderId="115" xfId="0" applyNumberFormat="1" applyFont="1" applyFill="1" applyBorder="1" applyAlignment="1" applyProtection="1">
      <alignment horizontal="right"/>
      <protection hidden="1"/>
    </xf>
    <xf numFmtId="0" fontId="55" fillId="11" borderId="83" xfId="2" applyFont="1" applyFill="1" applyBorder="1" applyProtection="1"/>
    <xf numFmtId="0" fontId="18" fillId="12" borderId="81" xfId="2" applyFont="1" applyFill="1" applyBorder="1" applyProtection="1"/>
    <xf numFmtId="0" fontId="18" fillId="12" borderId="80" xfId="2" applyFont="1" applyFill="1" applyBorder="1" applyProtection="1"/>
    <xf numFmtId="0" fontId="50" fillId="0" borderId="0" xfId="2" applyProtection="1"/>
    <xf numFmtId="0" fontId="30" fillId="11" borderId="77" xfId="2" applyFont="1" applyFill="1" applyBorder="1" applyProtection="1"/>
    <xf numFmtId="0" fontId="30" fillId="11" borderId="72" xfId="2" applyFont="1" applyFill="1" applyBorder="1" applyProtection="1"/>
    <xf numFmtId="0" fontId="56" fillId="0" borderId="71" xfId="2" applyFont="1" applyBorder="1" applyAlignment="1" applyProtection="1">
      <alignment horizontal="center" vertical="center" wrapText="1"/>
    </xf>
    <xf numFmtId="0" fontId="56" fillId="0" borderId="70" xfId="2" applyFont="1" applyBorder="1" applyAlignment="1" applyProtection="1">
      <alignment horizontal="center" vertical="center" wrapText="1"/>
    </xf>
    <xf numFmtId="0" fontId="56" fillId="0" borderId="69" xfId="2" applyFont="1" applyBorder="1" applyAlignment="1" applyProtection="1">
      <alignment horizontal="center" vertical="center" wrapText="1"/>
    </xf>
    <xf numFmtId="0" fontId="30" fillId="11" borderId="65" xfId="2" applyFont="1" applyFill="1" applyBorder="1" applyProtection="1"/>
    <xf numFmtId="0" fontId="18" fillId="8" borderId="64" xfId="2" applyFont="1" applyFill="1" applyBorder="1" applyAlignment="1" applyProtection="1">
      <alignment horizontal="center"/>
    </xf>
    <xf numFmtId="0" fontId="18" fillId="8" borderId="33" xfId="2" applyFont="1" applyFill="1" applyBorder="1" applyAlignment="1" applyProtection="1">
      <alignment horizontal="center"/>
    </xf>
    <xf numFmtId="0" fontId="18" fillId="8" borderId="63" xfId="2" applyFont="1" applyFill="1" applyBorder="1" applyAlignment="1" applyProtection="1">
      <alignment horizontal="center"/>
    </xf>
    <xf numFmtId="0" fontId="30" fillId="13" borderId="59" xfId="2" applyFont="1" applyFill="1" applyBorder="1" applyProtection="1"/>
    <xf numFmtId="0" fontId="30" fillId="13" borderId="58" xfId="2" applyFont="1" applyFill="1" applyBorder="1" applyAlignment="1" applyProtection="1">
      <alignment horizontal="center"/>
    </xf>
    <xf numFmtId="0" fontId="30" fillId="13" borderId="55" xfId="2" applyFont="1" applyFill="1" applyBorder="1" applyAlignment="1" applyProtection="1">
      <alignment horizontal="center"/>
    </xf>
    <xf numFmtId="0" fontId="30" fillId="13" borderId="54" xfId="2" applyFont="1" applyFill="1" applyBorder="1" applyAlignment="1" applyProtection="1">
      <alignment horizontal="center"/>
    </xf>
    <xf numFmtId="172" fontId="30" fillId="13" borderId="58" xfId="2" applyNumberFormat="1" applyFont="1" applyFill="1" applyBorder="1" applyProtection="1"/>
    <xf numFmtId="172" fontId="30" fillId="13" borderId="57" xfId="2" applyNumberFormat="1" applyFont="1" applyFill="1" applyBorder="1" applyProtection="1"/>
    <xf numFmtId="172" fontId="30" fillId="13" borderId="56" xfId="2" applyNumberFormat="1" applyFont="1" applyFill="1" applyBorder="1" applyProtection="1"/>
    <xf numFmtId="44" fontId="50" fillId="0" borderId="0" xfId="1" applyFont="1" applyProtection="1"/>
    <xf numFmtId="0" fontId="56" fillId="0" borderId="0" xfId="2" applyFont="1" applyProtection="1"/>
    <xf numFmtId="0" fontId="30" fillId="13" borderId="53" xfId="2" applyFont="1" applyFill="1" applyBorder="1" applyProtection="1"/>
    <xf numFmtId="0" fontId="30" fillId="13" borderId="52" xfId="2" applyFont="1" applyFill="1" applyBorder="1" applyAlignment="1" applyProtection="1">
      <alignment horizontal="center"/>
    </xf>
    <xf numFmtId="0" fontId="30" fillId="13" borderId="49" xfId="2" applyFont="1" applyFill="1" applyBorder="1" applyAlignment="1" applyProtection="1">
      <alignment horizontal="center"/>
    </xf>
    <xf numFmtId="0" fontId="30" fillId="13" borderId="48" xfId="2" applyFont="1" applyFill="1" applyBorder="1" applyAlignment="1" applyProtection="1">
      <alignment horizontal="center"/>
    </xf>
    <xf numFmtId="172" fontId="30" fillId="13" borderId="52" xfId="2" applyNumberFormat="1" applyFont="1" applyFill="1" applyBorder="1" applyProtection="1"/>
    <xf numFmtId="172" fontId="30" fillId="13" borderId="51" xfId="2" applyNumberFormat="1" applyFont="1" applyFill="1" applyBorder="1" applyProtection="1"/>
    <xf numFmtId="172" fontId="30" fillId="13" borderId="50" xfId="2" applyNumberFormat="1" applyFont="1" applyFill="1" applyBorder="1" applyProtection="1"/>
    <xf numFmtId="0" fontId="30" fillId="13" borderId="52" xfId="2" applyFont="1" applyFill="1" applyBorder="1" applyProtection="1"/>
    <xf numFmtId="0" fontId="30" fillId="0" borderId="0" xfId="2" applyFont="1" applyProtection="1"/>
    <xf numFmtId="0" fontId="30" fillId="13" borderId="51" xfId="2" applyFont="1" applyFill="1" applyBorder="1" applyProtection="1"/>
    <xf numFmtId="0" fontId="30" fillId="14" borderId="53" xfId="2" applyFont="1" applyFill="1" applyBorder="1" applyProtection="1"/>
    <xf numFmtId="0" fontId="30" fillId="14" borderId="52" xfId="2" applyFont="1" applyFill="1" applyBorder="1" applyAlignment="1" applyProtection="1">
      <alignment horizontal="center"/>
    </xf>
    <xf numFmtId="0" fontId="30" fillId="14" borderId="49" xfId="2" applyFont="1" applyFill="1" applyBorder="1" applyAlignment="1" applyProtection="1">
      <alignment horizontal="center"/>
    </xf>
    <xf numFmtId="0" fontId="30" fillId="14" borderId="48" xfId="2" applyFont="1" applyFill="1" applyBorder="1" applyAlignment="1" applyProtection="1">
      <alignment horizontal="center"/>
    </xf>
    <xf numFmtId="172" fontId="30" fillId="14" borderId="52" xfId="2" applyNumberFormat="1" applyFont="1" applyFill="1" applyBorder="1" applyProtection="1"/>
    <xf numFmtId="172" fontId="30" fillId="14" borderId="51" xfId="2" applyNumberFormat="1" applyFont="1" applyFill="1" applyBorder="1" applyProtection="1"/>
    <xf numFmtId="172" fontId="30" fillId="14" borderId="50" xfId="2" applyNumberFormat="1" applyFont="1" applyFill="1" applyBorder="1" applyProtection="1"/>
    <xf numFmtId="0" fontId="50" fillId="13" borderId="49" xfId="2" applyFill="1" applyBorder="1" applyAlignment="1" applyProtection="1">
      <alignment horizontal="center"/>
    </xf>
    <xf numFmtId="0" fontId="50" fillId="13" borderId="48" xfId="2" applyFill="1" applyBorder="1" applyAlignment="1" applyProtection="1">
      <alignment horizontal="center"/>
    </xf>
    <xf numFmtId="0" fontId="50" fillId="13" borderId="49" xfId="2" applyFill="1" applyBorder="1" applyProtection="1"/>
    <xf numFmtId="0" fontId="50" fillId="13" borderId="48" xfId="2" applyFill="1" applyBorder="1" applyProtection="1"/>
    <xf numFmtId="0" fontId="30" fillId="15" borderId="53" xfId="2" applyFont="1" applyFill="1" applyBorder="1" applyProtection="1"/>
    <xf numFmtId="0" fontId="30" fillId="15" borderId="52" xfId="2" applyFont="1" applyFill="1" applyBorder="1" applyAlignment="1" applyProtection="1">
      <alignment horizontal="center"/>
    </xf>
    <xf numFmtId="0" fontId="30" fillId="15" borderId="49" xfId="2" applyFont="1" applyFill="1" applyBorder="1" applyAlignment="1" applyProtection="1">
      <alignment horizontal="center"/>
    </xf>
    <xf numFmtId="0" fontId="50" fillId="15" borderId="48" xfId="2" applyFill="1" applyBorder="1" applyProtection="1"/>
    <xf numFmtId="172" fontId="30" fillId="15" borderId="52" xfId="2" applyNumberFormat="1" applyFont="1" applyFill="1" applyBorder="1" applyProtection="1"/>
    <xf numFmtId="172" fontId="30" fillId="15" borderId="51" xfId="2" applyNumberFormat="1" applyFont="1" applyFill="1" applyBorder="1" applyProtection="1"/>
    <xf numFmtId="172" fontId="30" fillId="15" borderId="50" xfId="2" applyNumberFormat="1" applyFont="1" applyFill="1" applyBorder="1" applyProtection="1"/>
    <xf numFmtId="0" fontId="30" fillId="15" borderId="47" xfId="2" applyFont="1" applyFill="1" applyBorder="1" applyProtection="1"/>
    <xf numFmtId="0" fontId="50" fillId="15" borderId="46" xfId="2" applyFill="1" applyBorder="1" applyProtection="1"/>
    <xf numFmtId="0" fontId="50" fillId="15" borderId="43" xfId="2" applyFill="1" applyBorder="1" applyProtection="1"/>
    <xf numFmtId="0" fontId="30" fillId="15" borderId="42" xfId="2" applyFont="1" applyFill="1" applyBorder="1" applyAlignment="1" applyProtection="1">
      <alignment horizontal="center"/>
    </xf>
    <xf numFmtId="0" fontId="30" fillId="15" borderId="46" xfId="2" applyFont="1" applyFill="1" applyBorder="1" applyProtection="1"/>
    <xf numFmtId="0" fontId="30" fillId="15" borderId="45" xfId="2" applyFont="1" applyFill="1" applyBorder="1" applyProtection="1"/>
    <xf numFmtId="172" fontId="30" fillId="15" borderId="44" xfId="2" applyNumberFormat="1" applyFont="1" applyFill="1" applyBorder="1" applyProtection="1"/>
    <xf numFmtId="44" fontId="30" fillId="0" borderId="0" xfId="3" applyFont="1" applyBorder="1" applyProtection="1"/>
    <xf numFmtId="0" fontId="23" fillId="6" borderId="0" xfId="0" applyFont="1" applyFill="1" applyAlignment="1" applyProtection="1">
      <alignment horizontal="right" vertical="top"/>
      <protection hidden="1"/>
    </xf>
    <xf numFmtId="0" fontId="30" fillId="15" borderId="116" xfId="2" applyFont="1" applyFill="1" applyBorder="1" applyProtection="1"/>
    <xf numFmtId="0" fontId="30" fillId="15" borderId="117" xfId="2" applyFont="1" applyFill="1" applyBorder="1" applyAlignment="1" applyProtection="1">
      <alignment horizontal="center"/>
    </xf>
    <xf numFmtId="0" fontId="30" fillId="15" borderId="118" xfId="2" applyFont="1" applyFill="1" applyBorder="1" applyAlignment="1" applyProtection="1">
      <alignment horizontal="center"/>
    </xf>
    <xf numFmtId="172" fontId="30" fillId="15" borderId="117" xfId="2" applyNumberFormat="1" applyFont="1" applyFill="1" applyBorder="1" applyProtection="1"/>
    <xf numFmtId="172" fontId="30" fillId="15" borderId="120" xfId="2" applyNumberFormat="1" applyFont="1" applyFill="1" applyBorder="1" applyProtection="1"/>
    <xf numFmtId="172" fontId="30" fillId="15" borderId="121" xfId="2" applyNumberFormat="1" applyFont="1" applyFill="1" applyBorder="1" applyProtection="1"/>
    <xf numFmtId="0" fontId="30" fillId="17" borderId="75" xfId="0" applyFont="1" applyFill="1" applyBorder="1" applyProtection="1"/>
    <xf numFmtId="0" fontId="30" fillId="17" borderId="74" xfId="0" applyFont="1" applyFill="1" applyBorder="1" applyProtection="1"/>
    <xf numFmtId="0" fontId="0" fillId="17" borderId="74" xfId="0" applyFill="1" applyBorder="1" applyProtection="1"/>
    <xf numFmtId="0" fontId="0" fillId="17" borderId="73" xfId="0" applyFill="1" applyBorder="1" applyProtection="1"/>
    <xf numFmtId="0" fontId="18" fillId="9" borderId="61" xfId="0" applyFont="1" applyFill="1" applyBorder="1" applyProtection="1"/>
    <xf numFmtId="0" fontId="0" fillId="9" borderId="61" xfId="0" applyFill="1" applyBorder="1" applyAlignment="1" applyProtection="1">
      <alignment horizontal="center"/>
    </xf>
    <xf numFmtId="0" fontId="0" fillId="9" borderId="60" xfId="0" applyFill="1" applyBorder="1" applyAlignment="1" applyProtection="1">
      <alignment horizontal="center"/>
    </xf>
    <xf numFmtId="0" fontId="23" fillId="6" borderId="0" xfId="0" applyFont="1" applyFill="1" applyBorder="1" applyAlignment="1" applyProtection="1">
      <alignment horizontal="right"/>
      <protection hidden="1"/>
    </xf>
    <xf numFmtId="0" fontId="23" fillId="2" borderId="5" xfId="0" applyFont="1" applyFill="1" applyBorder="1" applyAlignment="1" applyProtection="1">
      <alignment horizontal="center"/>
      <protection hidden="1"/>
    </xf>
    <xf numFmtId="171" fontId="23" fillId="3" borderId="5" xfId="0" applyNumberFormat="1" applyFont="1" applyFill="1" applyBorder="1" applyAlignment="1" applyProtection="1">
      <alignment horizontal="center"/>
      <protection locked="0" hidden="1"/>
    </xf>
    <xf numFmtId="171" fontId="23" fillId="3" borderId="95" xfId="0" applyNumberFormat="1" applyFont="1" applyFill="1" applyBorder="1" applyAlignment="1" applyProtection="1">
      <alignment horizontal="center"/>
      <protection locked="0" hidden="1"/>
    </xf>
    <xf numFmtId="0" fontId="23" fillId="2" borderId="4" xfId="0" applyFont="1" applyFill="1" applyBorder="1" applyAlignment="1" applyProtection="1">
      <alignment horizontal="center"/>
      <protection hidden="1"/>
    </xf>
    <xf numFmtId="0" fontId="11" fillId="6" borderId="0" xfId="0" applyFont="1" applyFill="1" applyAlignment="1" applyProtection="1">
      <alignment horizontal="left" vertical="top" wrapText="1"/>
      <protection hidden="1"/>
    </xf>
    <xf numFmtId="0" fontId="11" fillId="6" borderId="0" xfId="0" applyFont="1" applyFill="1" applyProtection="1">
      <protection locked="0" hidden="1"/>
    </xf>
    <xf numFmtId="0" fontId="33" fillId="6" borderId="0" xfId="0" applyFont="1" applyFill="1" applyProtection="1">
      <protection locked="0" hidden="1"/>
    </xf>
    <xf numFmtId="4" fontId="27" fillId="2" borderId="0" xfId="0" applyNumberFormat="1" applyFont="1" applyFill="1" applyAlignment="1" applyProtection="1">
      <protection locked="0" hidden="1"/>
    </xf>
    <xf numFmtId="0" fontId="33" fillId="6" borderId="0" xfId="0" applyFont="1" applyFill="1" applyAlignment="1" applyProtection="1">
      <protection locked="0" hidden="1"/>
    </xf>
    <xf numFmtId="166" fontId="33" fillId="6" borderId="0" xfId="0" applyNumberFormat="1" applyFont="1" applyFill="1" applyAlignment="1" applyProtection="1">
      <protection locked="0" hidden="1"/>
    </xf>
    <xf numFmtId="0" fontId="0" fillId="6" borderId="0" xfId="0" applyFill="1" applyProtection="1">
      <protection locked="0" hidden="1"/>
    </xf>
    <xf numFmtId="0" fontId="9" fillId="6" borderId="0" xfId="0" applyNumberFormat="1" applyFont="1" applyFill="1" applyProtection="1">
      <protection hidden="1"/>
    </xf>
    <xf numFmtId="49" fontId="9" fillId="6" borderId="0" xfId="4" applyNumberFormat="1" applyFill="1" applyProtection="1">
      <protection hidden="1"/>
    </xf>
    <xf numFmtId="49" fontId="1" fillId="6" borderId="0" xfId="4" applyNumberFormat="1" applyFont="1" applyFill="1" applyProtection="1">
      <protection hidden="1"/>
    </xf>
    <xf numFmtId="49" fontId="5" fillId="6" borderId="0" xfId="4" applyNumberFormat="1" applyFont="1" applyFill="1" applyProtection="1">
      <protection hidden="1"/>
    </xf>
    <xf numFmtId="49" fontId="39" fillId="6" borderId="0" xfId="4" applyNumberFormat="1" applyFont="1" applyFill="1" applyProtection="1">
      <protection hidden="1"/>
    </xf>
    <xf numFmtId="49" fontId="9" fillId="6" borderId="0" xfId="4" applyNumberFormat="1" applyFont="1" applyFill="1" applyProtection="1">
      <protection hidden="1"/>
    </xf>
    <xf numFmtId="2" fontId="23" fillId="3" borderId="5" xfId="0" applyNumberFormat="1" applyFont="1" applyFill="1" applyBorder="1" applyAlignment="1" applyProtection="1">
      <protection locked="0" hidden="1"/>
    </xf>
    <xf numFmtId="2" fontId="23" fillId="3" borderId="95" xfId="0" applyNumberFormat="1" applyFont="1" applyFill="1" applyBorder="1" applyAlignment="1" applyProtection="1">
      <protection locked="0" hidden="1"/>
    </xf>
    <xf numFmtId="49" fontId="11" fillId="6" borderId="129" xfId="0" applyNumberFormat="1" applyFont="1" applyFill="1" applyBorder="1" applyAlignment="1" applyProtection="1">
      <protection hidden="1"/>
    </xf>
    <xf numFmtId="167" fontId="12" fillId="2" borderId="130" xfId="0" applyNumberFormat="1" applyFont="1" applyFill="1" applyBorder="1" applyAlignment="1" applyProtection="1">
      <alignment horizontal="right"/>
      <protection hidden="1"/>
    </xf>
    <xf numFmtId="0" fontId="33" fillId="6" borderId="130" xfId="0" applyFont="1" applyFill="1" applyBorder="1" applyProtection="1">
      <protection hidden="1"/>
    </xf>
    <xf numFmtId="0" fontId="34" fillId="6" borderId="130" xfId="0" applyFont="1" applyFill="1" applyBorder="1" applyProtection="1">
      <protection hidden="1"/>
    </xf>
    <xf numFmtId="167" fontId="11" fillId="6" borderId="130" xfId="0" applyNumberFormat="1" applyFont="1" applyFill="1" applyBorder="1" applyAlignment="1" applyProtection="1">
      <alignment horizontal="center"/>
      <protection hidden="1"/>
    </xf>
    <xf numFmtId="167" fontId="12" fillId="2" borderId="131" xfId="0" applyNumberFormat="1" applyFont="1" applyFill="1" applyBorder="1" applyAlignment="1" applyProtection="1">
      <alignment horizontal="right"/>
      <protection hidden="1"/>
    </xf>
    <xf numFmtId="0" fontId="11" fillId="6" borderId="132" xfId="0" applyFont="1" applyFill="1" applyBorder="1" applyAlignment="1" applyProtection="1">
      <protection hidden="1"/>
    </xf>
    <xf numFmtId="167" fontId="33" fillId="6" borderId="133" xfId="0" applyNumberFormat="1" applyFont="1" applyFill="1" applyBorder="1" applyAlignment="1" applyProtection="1">
      <protection hidden="1"/>
    </xf>
    <xf numFmtId="0" fontId="11" fillId="6" borderId="133" xfId="0" applyFont="1" applyFill="1" applyBorder="1" applyAlignment="1" applyProtection="1">
      <protection hidden="1"/>
    </xf>
    <xf numFmtId="49" fontId="11" fillId="6" borderId="133" xfId="0" applyNumberFormat="1" applyFont="1" applyFill="1" applyBorder="1" applyAlignment="1" applyProtection="1">
      <protection hidden="1"/>
    </xf>
    <xf numFmtId="167" fontId="12" fillId="2" borderId="133" xfId="0" applyNumberFormat="1" applyFont="1" applyFill="1" applyBorder="1" applyAlignment="1" applyProtection="1">
      <alignment horizontal="right"/>
      <protection hidden="1"/>
    </xf>
    <xf numFmtId="0" fontId="33" fillId="6" borderId="133" xfId="0" applyFont="1" applyFill="1" applyBorder="1" applyProtection="1">
      <protection hidden="1"/>
    </xf>
    <xf numFmtId="0" fontId="34" fillId="6" borderId="133" xfId="0" applyFont="1" applyFill="1" applyBorder="1" applyProtection="1">
      <protection hidden="1"/>
    </xf>
    <xf numFmtId="167" fontId="11" fillId="6" borderId="133" xfId="0" applyNumberFormat="1" applyFont="1" applyFill="1" applyBorder="1" applyAlignment="1" applyProtection="1">
      <alignment horizontal="center"/>
      <protection hidden="1"/>
    </xf>
    <xf numFmtId="167" fontId="58" fillId="2" borderId="0" xfId="0" applyNumberFormat="1" applyFont="1" applyFill="1" applyBorder="1" applyProtection="1">
      <protection hidden="1"/>
    </xf>
    <xf numFmtId="167" fontId="59" fillId="2" borderId="0" xfId="0" applyNumberFormat="1" applyFont="1" applyFill="1" applyBorder="1" applyProtection="1">
      <protection hidden="1"/>
    </xf>
    <xf numFmtId="167" fontId="60" fillId="2" borderId="0" xfId="0" applyNumberFormat="1" applyFont="1" applyFill="1" applyBorder="1" applyProtection="1">
      <protection hidden="1"/>
    </xf>
    <xf numFmtId="167" fontId="61" fillId="2" borderId="0" xfId="0" applyNumberFormat="1" applyFont="1" applyFill="1" applyBorder="1" applyProtection="1">
      <protection hidden="1"/>
    </xf>
    <xf numFmtId="167" fontId="61" fillId="2" borderId="0" xfId="0" applyNumberFormat="1" applyFont="1" applyFill="1" applyBorder="1" applyAlignment="1" applyProtection="1">
      <alignment horizontal="center"/>
      <protection hidden="1"/>
    </xf>
    <xf numFmtId="167" fontId="27" fillId="2" borderId="11" xfId="0" applyNumberFormat="1" applyFont="1" applyFill="1" applyBorder="1" applyAlignment="1" applyProtection="1">
      <protection hidden="1"/>
    </xf>
    <xf numFmtId="0" fontId="46" fillId="6" borderId="0" xfId="0" applyNumberFormat="1" applyFont="1" applyFill="1" applyAlignment="1" applyProtection="1">
      <alignment horizontal="right"/>
      <protection hidden="1"/>
    </xf>
    <xf numFmtId="0" fontId="11" fillId="6" borderId="107" xfId="0" applyFont="1" applyFill="1" applyBorder="1" applyProtection="1">
      <protection hidden="1"/>
    </xf>
    <xf numFmtId="167" fontId="63" fillId="2" borderId="0" xfId="0" applyNumberFormat="1" applyFont="1" applyFill="1" applyBorder="1" applyProtection="1">
      <protection hidden="1"/>
    </xf>
    <xf numFmtId="167" fontId="64" fillId="2" borderId="0" xfId="0" applyNumberFormat="1" applyFont="1" applyFill="1" applyBorder="1" applyProtection="1">
      <protection hidden="1"/>
    </xf>
    <xf numFmtId="167" fontId="65" fillId="2" borderId="0" xfId="0" applyNumberFormat="1" applyFont="1" applyFill="1" applyBorder="1" applyProtection="1">
      <protection hidden="1"/>
    </xf>
    <xf numFmtId="167" fontId="65" fillId="2" borderId="0" xfId="0" applyNumberFormat="1" applyFont="1" applyFill="1" applyBorder="1" applyAlignment="1" applyProtection="1">
      <alignment horizontal="center"/>
      <protection hidden="1"/>
    </xf>
    <xf numFmtId="44" fontId="30" fillId="16" borderId="55" xfId="3" applyFont="1" applyFill="1" applyBorder="1" applyProtection="1">
      <protection hidden="1"/>
    </xf>
    <xf numFmtId="44" fontId="30" fillId="16" borderId="54" xfId="3" applyFont="1" applyFill="1" applyBorder="1" applyProtection="1">
      <protection hidden="1"/>
    </xf>
    <xf numFmtId="44" fontId="30" fillId="16" borderId="49" xfId="3" applyFont="1" applyFill="1" applyBorder="1" applyProtection="1">
      <protection hidden="1"/>
    </xf>
    <xf numFmtId="44" fontId="30" fillId="16" borderId="48" xfId="3" applyFont="1" applyFill="1" applyBorder="1" applyProtection="1">
      <protection hidden="1"/>
    </xf>
    <xf numFmtId="44" fontId="30" fillId="16" borderId="118" xfId="3" applyFont="1" applyFill="1" applyBorder="1" applyProtection="1">
      <protection hidden="1"/>
    </xf>
    <xf numFmtId="44" fontId="30" fillId="16" borderId="119" xfId="3" applyFont="1" applyFill="1" applyBorder="1" applyProtection="1">
      <protection hidden="1"/>
    </xf>
    <xf numFmtId="44" fontId="30" fillId="16" borderId="134" xfId="3" applyFont="1" applyFill="1" applyBorder="1" applyProtection="1">
      <protection hidden="1"/>
    </xf>
    <xf numFmtId="44" fontId="30" fillId="16" borderId="135" xfId="3" applyFont="1" applyFill="1" applyBorder="1" applyProtection="1">
      <protection hidden="1"/>
    </xf>
    <xf numFmtId="44" fontId="30" fillId="16" borderId="43" xfId="3" applyFont="1" applyFill="1" applyBorder="1" applyProtection="1">
      <protection hidden="1"/>
    </xf>
    <xf numFmtId="44" fontId="30" fillId="16" borderId="42" xfId="3" applyFont="1" applyFill="1" applyBorder="1" applyProtection="1">
      <protection hidden="1"/>
    </xf>
    <xf numFmtId="174" fontId="58" fillId="2" borderId="0" xfId="0" applyNumberFormat="1" applyFont="1" applyFill="1" applyBorder="1" applyProtection="1">
      <protection hidden="1"/>
    </xf>
    <xf numFmtId="0" fontId="11" fillId="6" borderId="0" xfId="0" applyFont="1" applyFill="1" applyAlignment="1" applyProtection="1">
      <alignment horizontal="right" wrapText="1"/>
      <protection hidden="1"/>
    </xf>
    <xf numFmtId="0" fontId="5" fillId="2" borderId="20" xfId="0" applyFont="1" applyFill="1" applyBorder="1" applyAlignment="1" applyProtection="1">
      <alignment horizontal="center" vertical="center"/>
      <protection hidden="1"/>
    </xf>
    <xf numFmtId="0" fontId="5" fillId="2" borderId="14" xfId="0" applyFont="1" applyFill="1" applyBorder="1" applyAlignment="1" applyProtection="1">
      <alignment horizontal="center" vertical="center"/>
      <protection hidden="1"/>
    </xf>
    <xf numFmtId="0" fontId="5" fillId="2" borderId="18" xfId="0" applyFont="1" applyFill="1" applyBorder="1" applyAlignment="1" applyProtection="1">
      <alignment horizontal="center" vertical="center"/>
      <protection hidden="1"/>
    </xf>
    <xf numFmtId="0" fontId="23" fillId="6" borderId="15" xfId="0" applyFont="1" applyFill="1" applyBorder="1" applyAlignment="1" applyProtection="1">
      <alignment horizontal="right" vertical="center"/>
      <protection hidden="1"/>
    </xf>
    <xf numFmtId="0" fontId="23" fillId="6" borderId="0" xfId="0" applyFont="1" applyFill="1" applyBorder="1" applyAlignment="1" applyProtection="1">
      <alignment horizontal="right" vertical="center"/>
      <protection hidden="1"/>
    </xf>
    <xf numFmtId="0" fontId="23" fillId="2" borderId="20" xfId="0" applyFont="1" applyFill="1" applyBorder="1" applyAlignment="1" applyProtection="1">
      <alignment horizontal="center" vertical="center"/>
      <protection hidden="1"/>
    </xf>
    <xf numFmtId="0" fontId="23" fillId="2" borderId="18" xfId="0" applyFont="1" applyFill="1" applyBorder="1" applyAlignment="1" applyProtection="1">
      <alignment horizontal="center" vertical="center"/>
      <protection hidden="1"/>
    </xf>
    <xf numFmtId="0" fontId="23" fillId="6" borderId="20" xfId="0" applyFont="1" applyFill="1" applyBorder="1" applyAlignment="1" applyProtection="1">
      <alignment horizontal="center" vertical="center"/>
      <protection hidden="1"/>
    </xf>
    <xf numFmtId="0" fontId="23" fillId="6" borderId="14" xfId="0" applyFont="1" applyFill="1" applyBorder="1" applyAlignment="1" applyProtection="1">
      <alignment horizontal="center" vertical="center"/>
      <protection hidden="1"/>
    </xf>
    <xf numFmtId="0" fontId="23" fillId="6" borderId="0" xfId="0" applyFont="1" applyFill="1" applyBorder="1" applyAlignment="1" applyProtection="1">
      <alignment horizontal="right"/>
      <protection hidden="1"/>
    </xf>
    <xf numFmtId="0" fontId="47" fillId="6" borderId="26" xfId="0" applyFont="1" applyFill="1" applyBorder="1" applyAlignment="1" applyProtection="1">
      <alignment horizontal="left" vertical="top" wrapText="1"/>
      <protection hidden="1"/>
    </xf>
    <xf numFmtId="0" fontId="47" fillId="6" borderId="27" xfId="0" applyFont="1" applyFill="1" applyBorder="1" applyAlignment="1" applyProtection="1">
      <alignment horizontal="left" vertical="top" wrapText="1"/>
      <protection hidden="1"/>
    </xf>
    <xf numFmtId="0" fontId="47" fillId="6" borderId="24" xfId="0" applyFont="1" applyFill="1" applyBorder="1" applyAlignment="1" applyProtection="1">
      <alignment horizontal="left" vertical="top" wrapText="1"/>
      <protection hidden="1"/>
    </xf>
    <xf numFmtId="0" fontId="47" fillId="6" borderId="0" xfId="0" applyFont="1" applyFill="1" applyBorder="1" applyAlignment="1" applyProtection="1">
      <alignment horizontal="left" vertical="top" wrapText="1"/>
      <protection hidden="1"/>
    </xf>
    <xf numFmtId="0" fontId="23" fillId="2" borderId="15" xfId="0" applyFont="1" applyFill="1" applyBorder="1" applyAlignment="1" applyProtection="1">
      <alignment horizontal="right" vertical="center"/>
      <protection hidden="1"/>
    </xf>
    <xf numFmtId="0" fontId="23" fillId="2" borderId="0" xfId="0" applyFont="1" applyFill="1" applyBorder="1" applyAlignment="1" applyProtection="1">
      <alignment horizontal="right" vertical="center"/>
      <protection hidden="1"/>
    </xf>
    <xf numFmtId="0" fontId="14" fillId="7" borderId="0" xfId="0" applyFont="1" applyFill="1" applyAlignment="1" applyProtection="1">
      <alignment horizontal="left"/>
      <protection locked="0" hidden="1"/>
    </xf>
    <xf numFmtId="173" fontId="11" fillId="7" borderId="0" xfId="0" applyNumberFormat="1" applyFont="1" applyFill="1" applyAlignment="1" applyProtection="1">
      <alignment horizontal="left"/>
      <protection locked="0" hidden="1"/>
    </xf>
    <xf numFmtId="0" fontId="0" fillId="0" borderId="0" xfId="0" applyAlignment="1" applyProtection="1">
      <alignment horizontal="left"/>
      <protection locked="0" hidden="1"/>
    </xf>
    <xf numFmtId="0" fontId="23" fillId="6" borderId="0" xfId="0" applyFont="1" applyFill="1" applyAlignment="1" applyProtection="1">
      <alignment horizontal="center"/>
      <protection hidden="1"/>
    </xf>
    <xf numFmtId="0" fontId="11" fillId="7" borderId="0" xfId="0" applyFont="1" applyFill="1" applyAlignment="1" applyProtection="1">
      <alignment horizontal="left"/>
      <protection locked="0" hidden="1"/>
    </xf>
    <xf numFmtId="0" fontId="7" fillId="2" borderId="22" xfId="0" applyFont="1" applyFill="1" applyBorder="1" applyAlignment="1" applyProtection="1">
      <alignment horizontal="left"/>
      <protection hidden="1"/>
    </xf>
    <xf numFmtId="0" fontId="7" fillId="2" borderId="23" xfId="0" applyFont="1" applyFill="1" applyBorder="1" applyAlignment="1" applyProtection="1">
      <alignment horizontal="left"/>
      <protection hidden="1"/>
    </xf>
    <xf numFmtId="167" fontId="16" fillId="2" borderId="22" xfId="0" applyNumberFormat="1" applyFont="1" applyFill="1" applyBorder="1" applyAlignment="1" applyProtection="1">
      <alignment horizontal="center"/>
      <protection hidden="1"/>
    </xf>
    <xf numFmtId="167" fontId="16" fillId="2" borderId="25" xfId="0" applyNumberFormat="1" applyFont="1" applyFill="1" applyBorder="1" applyAlignment="1" applyProtection="1">
      <alignment horizontal="center"/>
      <protection hidden="1"/>
    </xf>
    <xf numFmtId="167" fontId="16" fillId="2" borderId="23" xfId="0" applyNumberFormat="1" applyFont="1" applyFill="1" applyBorder="1" applyAlignment="1" applyProtection="1">
      <alignment horizontal="center"/>
      <protection hidden="1"/>
    </xf>
    <xf numFmtId="0" fontId="51" fillId="6" borderId="24" xfId="0" applyFont="1" applyFill="1" applyBorder="1" applyAlignment="1" applyProtection="1">
      <alignment horizontal="left" vertical="top" wrapText="1"/>
      <protection hidden="1"/>
    </xf>
    <xf numFmtId="0" fontId="51" fillId="6" borderId="0" xfId="0" applyFont="1" applyFill="1" applyBorder="1" applyAlignment="1" applyProtection="1">
      <alignment horizontal="left" vertical="top" wrapText="1"/>
      <protection hidden="1"/>
    </xf>
    <xf numFmtId="0" fontId="51" fillId="6" borderId="30" xfId="0" applyFont="1" applyFill="1" applyBorder="1" applyAlignment="1" applyProtection="1">
      <alignment horizontal="left" vertical="top" wrapText="1"/>
      <protection hidden="1"/>
    </xf>
    <xf numFmtId="0" fontId="51" fillId="6" borderId="31" xfId="0" applyFont="1" applyFill="1" applyBorder="1" applyAlignment="1" applyProtection="1">
      <alignment horizontal="left" vertical="top" wrapText="1"/>
      <protection hidden="1"/>
    </xf>
    <xf numFmtId="165" fontId="4" fillId="2" borderId="30" xfId="0" applyNumberFormat="1" applyFont="1" applyFill="1" applyBorder="1" applyAlignment="1" applyProtection="1">
      <alignment horizontal="center"/>
      <protection hidden="1"/>
    </xf>
    <xf numFmtId="165" fontId="4" fillId="2" borderId="32" xfId="0" applyNumberFormat="1" applyFont="1" applyFill="1" applyBorder="1" applyAlignment="1" applyProtection="1">
      <alignment horizontal="center"/>
      <protection hidden="1"/>
    </xf>
    <xf numFmtId="165" fontId="29" fillId="6" borderId="24" xfId="0" applyNumberFormat="1" applyFont="1" applyFill="1" applyBorder="1" applyAlignment="1" applyProtection="1">
      <alignment horizontal="center"/>
      <protection hidden="1"/>
    </xf>
    <xf numFmtId="165" fontId="29" fillId="6" borderId="29" xfId="0" applyNumberFormat="1" applyFont="1" applyFill="1" applyBorder="1" applyAlignment="1" applyProtection="1">
      <alignment horizontal="center"/>
      <protection hidden="1"/>
    </xf>
    <xf numFmtId="165" fontId="29" fillId="6" borderId="30" xfId="0" applyNumberFormat="1" applyFont="1" applyFill="1" applyBorder="1" applyAlignment="1" applyProtection="1">
      <alignment horizontal="center"/>
      <protection hidden="1"/>
    </xf>
    <xf numFmtId="165" fontId="29" fillId="6" borderId="32" xfId="0" applyNumberFormat="1" applyFont="1" applyFill="1" applyBorder="1" applyAlignment="1" applyProtection="1">
      <alignment horizontal="center"/>
      <protection hidden="1"/>
    </xf>
    <xf numFmtId="0" fontId="6" fillId="2" borderId="5"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168" fontId="4" fillId="2" borderId="88" xfId="0" applyNumberFormat="1" applyFont="1" applyFill="1" applyBorder="1" applyAlignment="1" applyProtection="1">
      <alignment horizontal="left"/>
      <protection hidden="1"/>
    </xf>
    <xf numFmtId="168" fontId="4" fillId="2" borderId="89" xfId="0" applyNumberFormat="1" applyFont="1" applyFill="1" applyBorder="1" applyAlignment="1" applyProtection="1">
      <alignment horizontal="left"/>
      <protection hidden="1"/>
    </xf>
    <xf numFmtId="168" fontId="4" fillId="2" borderId="28" xfId="0" applyNumberFormat="1" applyFont="1" applyFill="1" applyBorder="1" applyAlignment="1" applyProtection="1">
      <alignment horizontal="left"/>
      <protection hidden="1"/>
    </xf>
    <xf numFmtId="0" fontId="28" fillId="3" borderId="95" xfId="0" applyFont="1" applyFill="1" applyBorder="1" applyAlignment="1" applyProtection="1">
      <protection locked="0" hidden="1"/>
    </xf>
    <xf numFmtId="0" fontId="28" fillId="3" borderId="99" xfId="0" applyFont="1" applyFill="1" applyBorder="1" applyAlignment="1" applyProtection="1">
      <protection locked="0" hidden="1"/>
    </xf>
    <xf numFmtId="0" fontId="23" fillId="2" borderId="19" xfId="0" applyFont="1" applyFill="1" applyBorder="1" applyAlignment="1" applyProtection="1">
      <alignment horizontal="center" vertical="center"/>
      <protection hidden="1"/>
    </xf>
    <xf numFmtId="0" fontId="23" fillId="2" borderId="7" xfId="0" applyFont="1" applyFill="1" applyBorder="1" applyAlignment="1" applyProtection="1">
      <alignment horizontal="center" vertical="center"/>
      <protection hidden="1"/>
    </xf>
    <xf numFmtId="0" fontId="23" fillId="2" borderId="13" xfId="0" applyFont="1" applyFill="1" applyBorder="1" applyAlignment="1" applyProtection="1">
      <alignment horizontal="center" vertical="center"/>
      <protection hidden="1"/>
    </xf>
    <xf numFmtId="0" fontId="23" fillId="2" borderId="9" xfId="0" applyFont="1" applyFill="1" applyBorder="1" applyAlignment="1" applyProtection="1">
      <alignment horizontal="center" vertical="center"/>
      <protection hidden="1"/>
    </xf>
    <xf numFmtId="0" fontId="23" fillId="2" borderId="2" xfId="0" applyFont="1" applyFill="1" applyBorder="1" applyAlignment="1" applyProtection="1">
      <alignment horizontal="center" vertical="center"/>
      <protection hidden="1"/>
    </xf>
    <xf numFmtId="0" fontId="23" fillId="2" borderId="8" xfId="0" applyFont="1" applyFill="1" applyBorder="1" applyAlignment="1" applyProtection="1">
      <alignment horizontal="center" vertical="center"/>
      <protection hidden="1"/>
    </xf>
    <xf numFmtId="0" fontId="28" fillId="3" borderId="5" xfId="0" applyFont="1" applyFill="1" applyBorder="1" applyAlignment="1" applyProtection="1">
      <alignment horizontal="left"/>
      <protection locked="0" hidden="1"/>
    </xf>
    <xf numFmtId="0" fontId="28" fillId="3" borderId="4" xfId="0" applyFont="1" applyFill="1" applyBorder="1" applyAlignment="1" applyProtection="1">
      <alignment horizontal="left"/>
      <protection locked="0" hidden="1"/>
    </xf>
    <xf numFmtId="167" fontId="21" fillId="2" borderId="5" xfId="0" applyNumberFormat="1" applyFont="1" applyFill="1" applyBorder="1" applyAlignment="1" applyProtection="1">
      <alignment horizontal="center" vertical="center" wrapText="1"/>
      <protection hidden="1"/>
    </xf>
    <xf numFmtId="167" fontId="21" fillId="2" borderId="3" xfId="0" applyNumberFormat="1"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protection hidden="1"/>
    </xf>
    <xf numFmtId="0" fontId="23" fillId="2" borderId="3" xfId="0" applyFont="1" applyFill="1" applyBorder="1" applyAlignment="1" applyProtection="1">
      <alignment horizontal="center"/>
      <protection hidden="1"/>
    </xf>
    <xf numFmtId="171" fontId="23" fillId="3" borderId="5" xfId="0" applyNumberFormat="1" applyFont="1" applyFill="1" applyBorder="1" applyAlignment="1" applyProtection="1">
      <alignment horizontal="center"/>
      <protection locked="0" hidden="1"/>
    </xf>
    <xf numFmtId="171" fontId="23" fillId="3" borderId="3" xfId="0" applyNumberFormat="1" applyFont="1" applyFill="1" applyBorder="1" applyAlignment="1" applyProtection="1">
      <alignment horizontal="center"/>
      <protection locked="0" hidden="1"/>
    </xf>
    <xf numFmtId="171" fontId="23" fillId="3" borderId="95" xfId="0" applyNumberFormat="1" applyFont="1" applyFill="1" applyBorder="1" applyAlignment="1" applyProtection="1">
      <alignment horizontal="center"/>
      <protection locked="0" hidden="1"/>
    </xf>
    <xf numFmtId="171" fontId="23" fillId="3" borderId="102" xfId="0" applyNumberFormat="1" applyFont="1" applyFill="1" applyBorder="1" applyAlignment="1" applyProtection="1">
      <alignment horizontal="center"/>
      <protection locked="0" hidden="1"/>
    </xf>
    <xf numFmtId="167" fontId="61" fillId="2" borderId="0" xfId="0" applyNumberFormat="1" applyFont="1" applyFill="1" applyBorder="1" applyAlignment="1" applyProtection="1">
      <alignment horizontal="center"/>
      <protection hidden="1"/>
    </xf>
    <xf numFmtId="0" fontId="23" fillId="2" borderId="19"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2"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left"/>
      <protection hidden="1"/>
    </xf>
    <xf numFmtId="0" fontId="23" fillId="6" borderId="19" xfId="0" applyFont="1" applyFill="1" applyBorder="1" applyAlignment="1" applyProtection="1">
      <alignment horizontal="center" vertical="center"/>
      <protection hidden="1"/>
    </xf>
    <xf numFmtId="0" fontId="23" fillId="6" borderId="7" xfId="0" applyFont="1" applyFill="1" applyBorder="1" applyAlignment="1" applyProtection="1">
      <alignment horizontal="center" vertical="center"/>
      <protection hidden="1"/>
    </xf>
    <xf numFmtId="0" fontId="23" fillId="6" borderId="13" xfId="0" applyFont="1" applyFill="1" applyBorder="1" applyAlignment="1" applyProtection="1">
      <alignment horizontal="center" vertical="center"/>
      <protection hidden="1"/>
    </xf>
    <xf numFmtId="0" fontId="23" fillId="6" borderId="9" xfId="0" applyFont="1" applyFill="1" applyBorder="1" applyAlignment="1" applyProtection="1">
      <alignment horizontal="center" vertical="center"/>
      <protection hidden="1"/>
    </xf>
    <xf numFmtId="0" fontId="23" fillId="6" borderId="2" xfId="0" applyFont="1" applyFill="1" applyBorder="1" applyAlignment="1" applyProtection="1">
      <alignment horizontal="center" vertical="center"/>
      <protection hidden="1"/>
    </xf>
    <xf numFmtId="0" fontId="23" fillId="6" borderId="8" xfId="0" applyFont="1" applyFill="1" applyBorder="1" applyAlignment="1" applyProtection="1">
      <alignment horizontal="center" vertical="center"/>
      <protection hidden="1"/>
    </xf>
    <xf numFmtId="0" fontId="28" fillId="7" borderId="0" xfId="0" applyFont="1" applyFill="1" applyAlignment="1" applyProtection="1">
      <alignment horizontal="left"/>
      <protection locked="0" hidden="1"/>
    </xf>
    <xf numFmtId="0" fontId="28" fillId="7" borderId="12" xfId="0" applyFont="1" applyFill="1" applyBorder="1" applyAlignment="1" applyProtection="1">
      <alignment horizontal="left"/>
      <protection locked="0" hidden="1"/>
    </xf>
    <xf numFmtId="49" fontId="9" fillId="6" borderId="0" xfId="0" applyNumberFormat="1" applyFont="1" applyFill="1" applyBorder="1" applyAlignment="1" applyProtection="1">
      <alignment horizontal="right"/>
      <protection hidden="1"/>
    </xf>
    <xf numFmtId="0" fontId="23" fillId="6" borderId="0" xfId="0" applyFont="1" applyFill="1" applyAlignment="1" applyProtection="1">
      <alignment horizontal="center" vertical="center"/>
      <protection hidden="1"/>
    </xf>
    <xf numFmtId="0" fontId="28" fillId="7" borderId="0" xfId="0" applyFont="1" applyFill="1" applyBorder="1" applyAlignment="1" applyProtection="1">
      <alignment horizontal="left" vertical="center"/>
      <protection locked="0" hidden="1"/>
    </xf>
    <xf numFmtId="0" fontId="28" fillId="7" borderId="0" xfId="0" applyFont="1" applyFill="1" applyBorder="1" applyAlignment="1" applyProtection="1">
      <alignment horizontal="left"/>
      <protection locked="0" hidden="1"/>
    </xf>
    <xf numFmtId="0" fontId="23" fillId="6" borderId="15" xfId="0" applyFont="1" applyFill="1" applyBorder="1" applyAlignment="1" applyProtection="1">
      <alignment horizontal="right"/>
      <protection hidden="1"/>
    </xf>
    <xf numFmtId="0" fontId="23" fillId="6" borderId="15" xfId="0" applyFont="1" applyFill="1" applyBorder="1" applyAlignment="1" applyProtection="1">
      <alignment horizontal="right" wrapText="1"/>
      <protection hidden="1"/>
    </xf>
    <xf numFmtId="0" fontId="23" fillId="6" borderId="0" xfId="0" applyFont="1" applyFill="1" applyBorder="1" applyAlignment="1" applyProtection="1">
      <alignment horizontal="right" wrapText="1"/>
      <protection hidden="1"/>
    </xf>
    <xf numFmtId="49" fontId="0" fillId="6" borderId="0" xfId="0" applyNumberFormat="1" applyFill="1" applyBorder="1" applyAlignment="1" applyProtection="1">
      <alignment horizontal="center"/>
      <protection hidden="1"/>
    </xf>
    <xf numFmtId="0" fontId="28" fillId="7" borderId="11" xfId="0" applyFont="1" applyFill="1" applyBorder="1" applyAlignment="1" applyProtection="1">
      <alignment horizontal="left"/>
      <protection locked="0" hidden="1"/>
    </xf>
    <xf numFmtId="0" fontId="28" fillId="7" borderId="17" xfId="0" applyFont="1" applyFill="1" applyBorder="1" applyAlignment="1" applyProtection="1">
      <alignment horizontal="left"/>
      <protection locked="0" hidden="1"/>
    </xf>
    <xf numFmtId="0" fontId="6" fillId="2" borderId="5"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6" fillId="6" borderId="16"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26" fillId="2" borderId="0" xfId="0" applyFont="1" applyFill="1" applyBorder="1" applyAlignment="1" applyProtection="1">
      <alignment horizontal="center"/>
      <protection hidden="1"/>
    </xf>
    <xf numFmtId="0" fontId="31" fillId="6" borderId="0" xfId="0" applyFont="1" applyFill="1" applyAlignment="1" applyProtection="1">
      <alignment horizontal="center"/>
      <protection hidden="1"/>
    </xf>
    <xf numFmtId="0" fontId="31" fillId="6" borderId="6" xfId="0" applyFont="1" applyFill="1" applyBorder="1" applyAlignment="1" applyProtection="1">
      <alignment horizontal="center"/>
      <protection hidden="1"/>
    </xf>
    <xf numFmtId="0" fontId="0" fillId="6" borderId="2" xfId="0" applyFill="1" applyBorder="1" applyAlignment="1" applyProtection="1">
      <alignment horizontal="center"/>
      <protection hidden="1"/>
    </xf>
    <xf numFmtId="0" fontId="0" fillId="6" borderId="8" xfId="0" applyFill="1" applyBorder="1" applyAlignment="1" applyProtection="1">
      <alignment horizontal="center"/>
      <protection hidden="1"/>
    </xf>
    <xf numFmtId="0" fontId="23" fillId="2" borderId="4" xfId="0" applyFont="1" applyFill="1" applyBorder="1" applyAlignment="1" applyProtection="1">
      <alignment horizontal="center"/>
      <protection hidden="1"/>
    </xf>
    <xf numFmtId="0" fontId="25" fillId="2" borderId="0" xfId="0" applyFont="1" applyFill="1" applyBorder="1" applyAlignment="1" applyProtection="1">
      <alignment horizontal="left" vertical="center" wrapText="1"/>
      <protection hidden="1"/>
    </xf>
    <xf numFmtId="0" fontId="0" fillId="7" borderId="0" xfId="0" applyFill="1" applyBorder="1" applyAlignment="1" applyProtection="1">
      <alignment horizontal="left"/>
      <protection locked="0" hidden="1"/>
    </xf>
    <xf numFmtId="0" fontId="0" fillId="7" borderId="14" xfId="0" applyFill="1" applyBorder="1" applyAlignment="1" applyProtection="1">
      <alignment horizontal="left"/>
      <protection locked="0" hidden="1"/>
    </xf>
    <xf numFmtId="0" fontId="5" fillId="6" borderId="0" xfId="0" applyFont="1" applyFill="1" applyAlignment="1" applyProtection="1">
      <protection hidden="1"/>
    </xf>
    <xf numFmtId="0" fontId="48" fillId="6" borderId="12" xfId="0" applyFont="1" applyFill="1" applyBorder="1" applyAlignment="1" applyProtection="1">
      <protection hidden="1"/>
    </xf>
    <xf numFmtId="0" fontId="27" fillId="2" borderId="0" xfId="0" applyFont="1" applyFill="1" applyBorder="1" applyAlignment="1" applyProtection="1">
      <alignment horizontal="left" vertical="center" wrapText="1"/>
      <protection hidden="1"/>
    </xf>
    <xf numFmtId="0" fontId="0" fillId="7" borderId="0" xfId="0" applyFill="1" applyAlignment="1" applyProtection="1">
      <alignment horizontal="left"/>
      <protection locked="0" hidden="1"/>
    </xf>
    <xf numFmtId="0" fontId="0" fillId="7" borderId="12" xfId="0" applyFill="1" applyBorder="1" applyAlignment="1" applyProtection="1">
      <alignment horizontal="left"/>
      <protection locked="0" hidden="1"/>
    </xf>
    <xf numFmtId="0" fontId="14" fillId="7" borderId="16" xfId="0" applyFont="1" applyFill="1" applyBorder="1" applyAlignment="1" applyProtection="1">
      <alignment horizontal="left" vertical="center"/>
      <protection locked="0" hidden="1"/>
    </xf>
    <xf numFmtId="0" fontId="0" fillId="0" borderId="17" xfId="0" applyBorder="1" applyAlignment="1" applyProtection="1">
      <alignment horizontal="left" vertical="center"/>
      <protection locked="0" hidden="1"/>
    </xf>
    <xf numFmtId="11" fontId="1" fillId="6" borderId="0" xfId="0" applyNumberFormat="1" applyFont="1" applyFill="1" applyAlignment="1" applyProtection="1">
      <alignment horizontal="left"/>
      <protection hidden="1"/>
    </xf>
    <xf numFmtId="0" fontId="0" fillId="0" borderId="11" xfId="0" applyBorder="1" applyAlignment="1" applyProtection="1">
      <alignment horizontal="left" vertical="center"/>
      <protection locked="0" hidden="1"/>
    </xf>
    <xf numFmtId="0" fontId="34" fillId="6" borderId="104" xfId="0" applyFont="1" applyFill="1" applyBorder="1" applyAlignment="1" applyProtection="1">
      <alignment horizontal="center" vertical="top" wrapText="1"/>
      <protection hidden="1"/>
    </xf>
    <xf numFmtId="0" fontId="34" fillId="6" borderId="100" xfId="0" applyFont="1" applyFill="1" applyBorder="1" applyAlignment="1" applyProtection="1">
      <alignment horizontal="center" vertical="top" wrapText="1"/>
      <protection hidden="1"/>
    </xf>
    <xf numFmtId="0" fontId="62" fillId="2" borderId="27" xfId="0" applyFont="1" applyFill="1" applyBorder="1" applyAlignment="1" applyProtection="1">
      <alignment horizontal="left"/>
      <protection hidden="1"/>
    </xf>
    <xf numFmtId="167" fontId="65" fillId="2" borderId="27" xfId="0" applyNumberFormat="1" applyFont="1" applyFill="1" applyBorder="1" applyAlignment="1" applyProtection="1">
      <alignment horizontal="center"/>
      <protection hidden="1"/>
    </xf>
    <xf numFmtId="167" fontId="21" fillId="2" borderId="97" xfId="0" applyNumberFormat="1" applyFont="1" applyFill="1" applyBorder="1" applyAlignment="1" applyProtection="1">
      <alignment horizontal="center" vertical="center" wrapText="1"/>
      <protection hidden="1"/>
    </xf>
    <xf numFmtId="167" fontId="21" fillId="2" borderId="89" xfId="0" applyNumberFormat="1" applyFont="1" applyFill="1" applyBorder="1" applyAlignment="1" applyProtection="1">
      <alignment horizontal="center" vertical="center" wrapText="1"/>
      <protection hidden="1"/>
    </xf>
    <xf numFmtId="167" fontId="21" fillId="2" borderId="28" xfId="0" applyNumberFormat="1" applyFont="1" applyFill="1" applyBorder="1" applyAlignment="1" applyProtection="1">
      <alignment horizontal="center" vertical="center" wrapText="1"/>
      <protection hidden="1"/>
    </xf>
    <xf numFmtId="167" fontId="23" fillId="2" borderId="22" xfId="0" applyNumberFormat="1" applyFont="1" applyFill="1" applyBorder="1" applyAlignment="1" applyProtection="1">
      <alignment horizontal="center"/>
      <protection hidden="1"/>
    </xf>
    <xf numFmtId="167" fontId="23" fillId="2" borderId="25" xfId="0" applyNumberFormat="1" applyFont="1" applyFill="1" applyBorder="1" applyAlignment="1" applyProtection="1">
      <alignment horizontal="center"/>
      <protection hidden="1"/>
    </xf>
    <xf numFmtId="167" fontId="23" fillId="2" borderId="23" xfId="0" applyNumberFormat="1" applyFont="1" applyFill="1" applyBorder="1" applyAlignment="1" applyProtection="1">
      <alignment horizontal="center"/>
      <protection hidden="1"/>
    </xf>
    <xf numFmtId="167" fontId="21" fillId="2" borderId="100" xfId="0" applyNumberFormat="1" applyFont="1" applyFill="1" applyBorder="1" applyAlignment="1" applyProtection="1">
      <alignment horizontal="center"/>
      <protection hidden="1"/>
    </xf>
    <xf numFmtId="167" fontId="24" fillId="3" borderId="22" xfId="0" applyNumberFormat="1" applyFont="1" applyFill="1" applyBorder="1" applyAlignment="1" applyProtection="1">
      <alignment horizontal="center"/>
      <protection locked="0" hidden="1"/>
    </xf>
    <xf numFmtId="167" fontId="24" fillId="3" borderId="23" xfId="0" applyNumberFormat="1" applyFont="1" applyFill="1" applyBorder="1" applyAlignment="1" applyProtection="1">
      <alignment horizontal="center"/>
      <protection locked="0" hidden="1"/>
    </xf>
    <xf numFmtId="167" fontId="24" fillId="3" borderId="21" xfId="0" applyNumberFormat="1" applyFont="1" applyFill="1" applyBorder="1" applyAlignment="1" applyProtection="1">
      <alignment horizontal="center"/>
      <protection locked="0" hidden="1"/>
    </xf>
    <xf numFmtId="0" fontId="28" fillId="3" borderId="95" xfId="0" applyFont="1" applyFill="1" applyBorder="1" applyAlignment="1" applyProtection="1">
      <alignment horizontal="left"/>
      <protection locked="0"/>
    </xf>
    <xf numFmtId="0" fontId="28" fillId="3" borderId="99" xfId="0" applyFont="1" applyFill="1" applyBorder="1" applyAlignment="1" applyProtection="1">
      <alignment horizontal="left"/>
      <protection locked="0"/>
    </xf>
    <xf numFmtId="0" fontId="11" fillId="6" borderId="0" xfId="0" applyFont="1" applyFill="1" applyBorder="1" applyAlignment="1" applyProtection="1">
      <alignment horizontal="left" vertical="top" wrapText="1"/>
      <protection hidden="1"/>
    </xf>
    <xf numFmtId="0" fontId="11" fillId="6" borderId="0" xfId="0" applyFont="1" applyFill="1" applyAlignment="1" applyProtection="1">
      <alignment horizontal="left" vertical="top" wrapText="1"/>
      <protection hidden="1"/>
    </xf>
    <xf numFmtId="0" fontId="9" fillId="7" borderId="5" xfId="0" applyFont="1" applyFill="1" applyBorder="1" applyAlignment="1" applyProtection="1">
      <alignment horizontal="left"/>
      <protection locked="0"/>
    </xf>
    <xf numFmtId="0" fontId="9" fillId="7" borderId="4" xfId="0" applyFont="1" applyFill="1" applyBorder="1" applyAlignment="1" applyProtection="1">
      <alignment horizontal="left"/>
      <protection locked="0"/>
    </xf>
    <xf numFmtId="0" fontId="23" fillId="6" borderId="5" xfId="0" applyFont="1" applyFill="1" applyBorder="1" applyAlignment="1" applyProtection="1">
      <alignment horizontal="center"/>
      <protection hidden="1"/>
    </xf>
    <xf numFmtId="0" fontId="23" fillId="6" borderId="4" xfId="0" applyFont="1" applyFill="1" applyBorder="1" applyAlignment="1" applyProtection="1">
      <alignment horizontal="center"/>
      <protection hidden="1"/>
    </xf>
    <xf numFmtId="0" fontId="34" fillId="6" borderId="26" xfId="0" applyFont="1" applyFill="1" applyBorder="1" applyAlignment="1" applyProtection="1">
      <alignment horizontal="center" vertical="top" wrapText="1"/>
      <protection hidden="1"/>
    </xf>
    <xf numFmtId="0" fontId="34" fillId="6" borderId="103" xfId="0" applyFont="1" applyFill="1" applyBorder="1" applyAlignment="1" applyProtection="1">
      <alignment horizontal="center" vertical="top" wrapText="1"/>
      <protection hidden="1"/>
    </xf>
    <xf numFmtId="0" fontId="34" fillId="6" borderId="26" xfId="0" applyFont="1" applyFill="1" applyBorder="1" applyAlignment="1" applyProtection="1">
      <alignment horizontal="center" vertical="top"/>
      <protection hidden="1"/>
    </xf>
    <xf numFmtId="0" fontId="34" fillId="6" borderId="103" xfId="0" applyFont="1" applyFill="1" applyBorder="1" applyAlignment="1" applyProtection="1">
      <alignment horizontal="center" vertical="top"/>
      <protection hidden="1"/>
    </xf>
    <xf numFmtId="0" fontId="34" fillId="6" borderId="27" xfId="0" applyFont="1" applyFill="1" applyBorder="1" applyAlignment="1" applyProtection="1">
      <alignment horizontal="center" vertical="top" wrapText="1"/>
      <protection hidden="1"/>
    </xf>
    <xf numFmtId="0" fontId="56" fillId="0" borderId="122" xfId="2" applyFont="1" applyBorder="1" applyAlignment="1" applyProtection="1">
      <alignment horizontal="left" wrapText="1"/>
    </xf>
    <xf numFmtId="0" fontId="56" fillId="0" borderId="123" xfId="2" applyFont="1" applyBorder="1" applyAlignment="1" applyProtection="1">
      <alignment horizontal="left" wrapText="1"/>
    </xf>
    <xf numFmtId="0" fontId="56" fillId="0" borderId="124" xfId="2" applyFont="1" applyBorder="1" applyAlignment="1" applyProtection="1">
      <alignment horizontal="left" wrapText="1"/>
    </xf>
    <xf numFmtId="0" fontId="56" fillId="0" borderId="125" xfId="2" applyFont="1" applyBorder="1" applyAlignment="1" applyProtection="1">
      <alignment horizontal="left" wrapText="1"/>
    </xf>
    <xf numFmtId="0" fontId="56" fillId="0" borderId="70" xfId="2" applyFont="1" applyBorder="1" applyAlignment="1" applyProtection="1">
      <alignment horizontal="left" wrapText="1"/>
    </xf>
    <xf numFmtId="0" fontId="56" fillId="0" borderId="126" xfId="2" applyFont="1" applyBorder="1" applyAlignment="1" applyProtection="1">
      <alignment horizontal="left" wrapText="1"/>
    </xf>
    <xf numFmtId="0" fontId="50" fillId="15" borderId="82" xfId="2" applyFill="1" applyBorder="1" applyAlignment="1" applyProtection="1">
      <alignment horizontal="center"/>
    </xf>
    <xf numFmtId="0" fontId="50" fillId="15" borderId="79" xfId="2" applyFill="1" applyBorder="1" applyAlignment="1" applyProtection="1">
      <alignment horizontal="center"/>
    </xf>
    <xf numFmtId="0" fontId="50" fillId="15" borderId="78" xfId="2" applyFill="1" applyBorder="1" applyAlignment="1" applyProtection="1">
      <alignment horizontal="center"/>
    </xf>
    <xf numFmtId="0" fontId="56" fillId="0" borderId="128" xfId="0" applyFont="1" applyBorder="1" applyAlignment="1" applyProtection="1">
      <alignment horizontal="left" wrapText="1"/>
    </xf>
    <xf numFmtId="0" fontId="56" fillId="0" borderId="66" xfId="0" applyFont="1" applyBorder="1" applyAlignment="1" applyProtection="1">
      <alignment horizontal="left" wrapText="1"/>
    </xf>
    <xf numFmtId="0" fontId="52" fillId="10" borderId="41" xfId="2" applyFont="1" applyFill="1" applyBorder="1" applyAlignment="1" applyProtection="1">
      <alignment horizontal="center" vertical="center" wrapText="1"/>
    </xf>
    <xf numFmtId="0" fontId="52" fillId="10" borderId="40" xfId="2" applyFont="1" applyFill="1" applyBorder="1" applyAlignment="1" applyProtection="1">
      <alignment horizontal="center" vertical="center" wrapText="1"/>
    </xf>
    <xf numFmtId="0" fontId="52" fillId="10" borderId="39" xfId="2" applyFont="1" applyFill="1" applyBorder="1" applyAlignment="1" applyProtection="1">
      <alignment horizontal="center" vertical="center" wrapText="1"/>
    </xf>
    <xf numFmtId="0" fontId="52" fillId="10" borderId="38" xfId="2" applyFont="1" applyFill="1" applyBorder="1" applyAlignment="1" applyProtection="1">
      <alignment horizontal="center" vertical="center" wrapText="1"/>
    </xf>
    <xf numFmtId="0" fontId="52" fillId="10" borderId="0" xfId="2" applyFont="1" applyFill="1" applyBorder="1" applyAlignment="1" applyProtection="1">
      <alignment horizontal="center" vertical="center" wrapText="1"/>
    </xf>
    <xf numFmtId="0" fontId="52" fillId="10" borderId="37" xfId="2" applyFont="1" applyFill="1" applyBorder="1" applyAlignment="1" applyProtection="1">
      <alignment horizontal="center" vertical="center" wrapText="1"/>
    </xf>
    <xf numFmtId="0" fontId="52" fillId="10" borderId="36" xfId="2" applyFont="1" applyFill="1" applyBorder="1" applyAlignment="1" applyProtection="1">
      <alignment horizontal="center" vertical="center" wrapText="1"/>
    </xf>
    <xf numFmtId="0" fontId="52" fillId="10" borderId="34" xfId="2" applyFont="1" applyFill="1" applyBorder="1" applyAlignment="1" applyProtection="1">
      <alignment horizontal="center" vertical="center" wrapText="1"/>
    </xf>
    <xf numFmtId="0" fontId="52" fillId="10" borderId="35" xfId="2" applyFont="1" applyFill="1" applyBorder="1" applyAlignment="1" applyProtection="1">
      <alignment horizontal="center" vertical="center" wrapText="1"/>
    </xf>
    <xf numFmtId="0" fontId="54" fillId="8" borderId="82" xfId="2" applyFont="1" applyFill="1" applyBorder="1" applyAlignment="1" applyProtection="1">
      <alignment horizontal="center"/>
    </xf>
    <xf numFmtId="0" fontId="54" fillId="8" borderId="79" xfId="2" applyFont="1" applyFill="1" applyBorder="1" applyAlignment="1" applyProtection="1">
      <alignment horizontal="center"/>
    </xf>
    <xf numFmtId="0" fontId="54" fillId="8" borderId="78" xfId="2" applyFont="1" applyFill="1" applyBorder="1" applyAlignment="1" applyProtection="1">
      <alignment horizontal="center"/>
    </xf>
    <xf numFmtId="0" fontId="54" fillId="9" borderId="80" xfId="0" applyFont="1" applyFill="1" applyBorder="1" applyAlignment="1" applyProtection="1">
      <alignment horizontal="center"/>
    </xf>
    <xf numFmtId="0" fontId="54" fillId="9" borderId="79" xfId="0" applyFont="1" applyFill="1" applyBorder="1" applyAlignment="1" applyProtection="1">
      <alignment horizontal="center"/>
    </xf>
    <xf numFmtId="0" fontId="54" fillId="9" borderId="78" xfId="0" applyFont="1" applyFill="1" applyBorder="1" applyAlignment="1" applyProtection="1">
      <alignment horizontal="center"/>
    </xf>
    <xf numFmtId="0" fontId="30" fillId="0" borderId="41" xfId="2" applyFont="1" applyBorder="1" applyAlignment="1" applyProtection="1">
      <alignment horizontal="left" vertical="top" wrapText="1"/>
    </xf>
    <xf numFmtId="0" fontId="30" fillId="0" borderId="76" xfId="2" applyFont="1" applyBorder="1" applyAlignment="1" applyProtection="1">
      <alignment horizontal="left" vertical="top" wrapText="1"/>
    </xf>
    <xf numFmtId="0" fontId="30" fillId="0" borderId="38" xfId="2" applyFont="1" applyBorder="1" applyAlignment="1" applyProtection="1">
      <alignment horizontal="left" vertical="top" wrapText="1"/>
    </xf>
    <xf numFmtId="0" fontId="30" fillId="0" borderId="68" xfId="2" applyFont="1" applyBorder="1" applyAlignment="1" applyProtection="1">
      <alignment horizontal="left" vertical="top" wrapText="1"/>
    </xf>
    <xf numFmtId="0" fontId="30" fillId="0" borderId="36" xfId="2" applyFont="1" applyBorder="1" applyAlignment="1" applyProtection="1">
      <alignment horizontal="left" vertical="top" wrapText="1"/>
    </xf>
    <xf numFmtId="0" fontId="30" fillId="0" borderId="62" xfId="2" applyFont="1" applyBorder="1" applyAlignment="1" applyProtection="1">
      <alignment horizontal="left" vertical="top" wrapText="1"/>
    </xf>
    <xf numFmtId="0" fontId="53" fillId="0" borderId="127" xfId="0" applyFont="1" applyBorder="1" applyAlignment="1" applyProtection="1">
      <alignment horizontal="left" wrapText="1"/>
    </xf>
    <xf numFmtId="0" fontId="53" fillId="0" borderId="67" xfId="0" applyFont="1" applyBorder="1" applyAlignment="1" applyProtection="1">
      <alignment horizontal="left" wrapText="1"/>
    </xf>
    <xf numFmtId="0" fontId="56" fillId="0" borderId="127" xfId="0" applyFont="1" applyBorder="1" applyAlignment="1" applyProtection="1">
      <alignment horizontal="left" wrapText="1"/>
    </xf>
    <xf numFmtId="0" fontId="56" fillId="0" borderId="67" xfId="0" applyFont="1" applyBorder="1" applyAlignment="1" applyProtection="1">
      <alignment horizontal="left" wrapText="1"/>
    </xf>
    <xf numFmtId="0" fontId="30" fillId="0" borderId="41" xfId="2" applyFont="1" applyBorder="1" applyAlignment="1" applyProtection="1">
      <alignment horizontal="center" vertical="center" wrapText="1"/>
    </xf>
    <xf numFmtId="0" fontId="30" fillId="0" borderId="40" xfId="2" applyFont="1" applyBorder="1" applyAlignment="1" applyProtection="1">
      <alignment horizontal="center" vertical="center" wrapText="1"/>
    </xf>
    <xf numFmtId="0" fontId="30" fillId="0" borderId="39" xfId="2" applyFont="1" applyBorder="1" applyAlignment="1" applyProtection="1">
      <alignment horizontal="center" vertical="center" wrapText="1"/>
    </xf>
    <xf numFmtId="0" fontId="30" fillId="0" borderId="38" xfId="2" applyFont="1" applyBorder="1" applyAlignment="1" applyProtection="1">
      <alignment horizontal="center" vertical="center" wrapText="1"/>
    </xf>
    <xf numFmtId="0" fontId="30" fillId="0" borderId="0" xfId="2" applyFont="1" applyBorder="1" applyAlignment="1" applyProtection="1">
      <alignment horizontal="center" vertical="center" wrapText="1"/>
    </xf>
    <xf numFmtId="0" fontId="30" fillId="0" borderId="37" xfId="2" applyFont="1" applyBorder="1" applyAlignment="1" applyProtection="1">
      <alignment horizontal="center" vertical="center" wrapText="1"/>
    </xf>
  </cellXfs>
  <cellStyles count="6">
    <cellStyle name="Standaard" xfId="0" builtinId="0"/>
    <cellStyle name="Standaard 2" xfId="2" xr:uid="{00000000-0005-0000-0000-000001000000}"/>
    <cellStyle name="Standaard 3" xfId="4" xr:uid="{00000000-0005-0000-0000-000002000000}"/>
    <cellStyle name="Valuta" xfId="1" builtinId="4"/>
    <cellStyle name="Valuta 2" xfId="3" xr:uid="{00000000-0005-0000-0000-000004000000}"/>
    <cellStyle name="Valuta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06/relationships/vbaProject" Target="vbaProject.bin"/><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Drop" dropLines="20" dropStyle="combo" dx="25" fmlaLink="$B$7" fmlaRange="'Gemeenten met categorie'!$B$3:$B$390" noThreeD="1" sel="1" val="0"/>
</file>

<file path=xl/ctrlProps/ctrlProp6.xml><?xml version="1.0" encoding="utf-8"?>
<formControlPr xmlns="http://schemas.microsoft.com/office/spreadsheetml/2009/9/main" objectType="Drop" dropLines="6" dropStyle="combo" dx="25" fmlaLink="$A$9" fmlaRange="'Gemeenten met categorie'!$B$495:$B$500" noThreeD="1" sel="1" val="0"/>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167640</xdr:colOff>
      <xdr:row>16</xdr:row>
      <xdr:rowOff>76200</xdr:rowOff>
    </xdr:from>
    <xdr:to>
      <xdr:col>0</xdr:col>
      <xdr:colOff>556260</xdr:colOff>
      <xdr:row>17</xdr:row>
      <xdr:rowOff>7620</xdr:rowOff>
    </xdr:to>
    <xdr:sp macro="" textlink="">
      <xdr:nvSpPr>
        <xdr:cNvPr id="1072" name="AutoShape 26">
          <a:extLst>
            <a:ext uri="{FF2B5EF4-FFF2-40B4-BE49-F238E27FC236}">
              <a16:creationId xmlns:a16="http://schemas.microsoft.com/office/drawing/2014/main" id="{00000000-0008-0000-0000-000030040000}"/>
            </a:ext>
          </a:extLst>
        </xdr:cNvPr>
        <xdr:cNvSpPr>
          <a:spLocks noChangeArrowheads="1"/>
        </xdr:cNvSpPr>
      </xdr:nvSpPr>
      <xdr:spPr bwMode="auto">
        <a:xfrm>
          <a:off x="167640" y="3314700"/>
          <a:ext cx="388620" cy="121920"/>
        </a:xfrm>
        <a:prstGeom prst="roundRect">
          <a:avLst>
            <a:gd name="adj" fmla="val 16667"/>
          </a:avLst>
        </a:prstGeom>
        <a:solidFill>
          <a:srgbClr val="CCFFCC"/>
        </a:solidFill>
        <a:ln w="9525">
          <a:solidFill>
            <a:srgbClr val="000000"/>
          </a:solidFill>
          <a:round/>
          <a:headEnd/>
          <a:tailEnd/>
        </a:ln>
      </xdr:spPr>
    </xdr:sp>
    <xdr:clientData/>
  </xdr:twoCellAnchor>
  <xdr:twoCellAnchor>
    <xdr:from>
      <xdr:col>0</xdr:col>
      <xdr:colOff>175260</xdr:colOff>
      <xdr:row>17</xdr:row>
      <xdr:rowOff>60960</xdr:rowOff>
    </xdr:from>
    <xdr:to>
      <xdr:col>0</xdr:col>
      <xdr:colOff>556260</xdr:colOff>
      <xdr:row>17</xdr:row>
      <xdr:rowOff>205740</xdr:rowOff>
    </xdr:to>
    <xdr:sp macro="" textlink="">
      <xdr:nvSpPr>
        <xdr:cNvPr id="1073" name="AutoShape 27">
          <a:extLst>
            <a:ext uri="{FF2B5EF4-FFF2-40B4-BE49-F238E27FC236}">
              <a16:creationId xmlns:a16="http://schemas.microsoft.com/office/drawing/2014/main" id="{00000000-0008-0000-0000-000031040000}"/>
            </a:ext>
          </a:extLst>
        </xdr:cNvPr>
        <xdr:cNvSpPr>
          <a:spLocks noChangeArrowheads="1"/>
        </xdr:cNvSpPr>
      </xdr:nvSpPr>
      <xdr:spPr bwMode="auto">
        <a:xfrm>
          <a:off x="175260" y="3489960"/>
          <a:ext cx="381000" cy="129540"/>
        </a:xfrm>
        <a:prstGeom prst="roundRect">
          <a:avLst>
            <a:gd name="adj" fmla="val 16667"/>
          </a:avLst>
        </a:prstGeom>
        <a:solidFill>
          <a:srgbClr val="FFFF99"/>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dr:col>9</xdr:col>
          <xdr:colOff>180975</xdr:colOff>
          <xdr:row>6</xdr:row>
          <xdr:rowOff>142875</xdr:rowOff>
        </xdr:from>
        <xdr:to>
          <xdr:col>11</xdr:col>
          <xdr:colOff>390525</xdr:colOff>
          <xdr:row>7</xdr:row>
          <xdr:rowOff>180975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NL" sz="1000" b="1" i="0" u="none" strike="noStrike" baseline="0">
                  <a:solidFill>
                    <a:srgbClr val="000000"/>
                  </a:solidFill>
                  <a:latin typeface="Arial"/>
                  <a:cs typeface="Arial"/>
                </a:rPr>
                <a:t>INFO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9525</xdr:colOff>
          <xdr:row>6</xdr:row>
          <xdr:rowOff>142875</xdr:rowOff>
        </xdr:from>
        <xdr:to>
          <xdr:col>14</xdr:col>
          <xdr:colOff>38100</xdr:colOff>
          <xdr:row>7</xdr:row>
          <xdr:rowOff>180975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NL" sz="1000" b="1" i="0" u="none" strike="noStrike" baseline="0">
                  <a:solidFill>
                    <a:srgbClr val="000000"/>
                  </a:solidFill>
                  <a:latin typeface="Arial"/>
                  <a:cs typeface="Arial"/>
                </a:rPr>
                <a:t>Print invoerscherm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8</xdr:row>
          <xdr:rowOff>76200</xdr:rowOff>
        </xdr:from>
        <xdr:to>
          <xdr:col>14</xdr:col>
          <xdr:colOff>38100</xdr:colOff>
          <xdr:row>8</xdr:row>
          <xdr:rowOff>295275</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NL" sz="1000" b="1" i="0" u="none" strike="noStrike" baseline="0">
                  <a:solidFill>
                    <a:srgbClr val="000000"/>
                  </a:solidFill>
                  <a:latin typeface="Arial"/>
                  <a:cs typeface="Arial"/>
                </a:rPr>
                <a:t>Naar specificatie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123825</xdr:colOff>
          <xdr:row>20</xdr:row>
          <xdr:rowOff>19050</xdr:rowOff>
        </xdr:from>
        <xdr:to>
          <xdr:col>14</xdr:col>
          <xdr:colOff>371475</xdr:colOff>
          <xdr:row>56</xdr:row>
          <xdr:rowOff>57150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vert="wordArtVert" wrap="square" lIns="27432" tIns="0" rIns="27432" bIns="0" anchor="ctr" upright="1"/>
            <a:lstStyle/>
            <a:p>
              <a:pPr algn="ctr" rtl="0">
                <a:defRPr sz="1000"/>
              </a:pPr>
              <a:r>
                <a:rPr lang="nl-NL" sz="1100" b="1" i="0" u="none" strike="noStrike" baseline="0">
                  <a:solidFill>
                    <a:srgbClr val="000000"/>
                  </a:solidFill>
                  <a:latin typeface="Arial"/>
                  <a:cs typeface="Arial"/>
                </a:rPr>
                <a:t>Page 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190500</xdr:rowOff>
        </xdr:from>
        <xdr:to>
          <xdr:col>4</xdr:col>
          <xdr:colOff>0</xdr:colOff>
          <xdr:row>6</xdr:row>
          <xdr:rowOff>19050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152400</xdr:rowOff>
        </xdr:from>
        <xdr:to>
          <xdr:col>8</xdr:col>
          <xdr:colOff>628650</xdr:colOff>
          <xdr:row>7</xdr:row>
          <xdr:rowOff>161925</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161925</xdr:colOff>
          <xdr:row>8</xdr:row>
          <xdr:rowOff>66675</xdr:rowOff>
        </xdr:from>
        <xdr:to>
          <xdr:col>11</xdr:col>
          <xdr:colOff>390525</xdr:colOff>
          <xdr:row>8</xdr:row>
          <xdr:rowOff>314325</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NL" sz="1000" b="1" i="0" u="none" strike="noStrike" baseline="0">
                  <a:solidFill>
                    <a:srgbClr val="000000"/>
                  </a:solidFill>
                  <a:latin typeface="Arial"/>
                  <a:cs typeface="Arial"/>
                </a:rPr>
                <a:t>Print specificatie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514350</xdr:colOff>
          <xdr:row>7</xdr:row>
          <xdr:rowOff>66675</xdr:rowOff>
        </xdr:from>
        <xdr:to>
          <xdr:col>13</xdr:col>
          <xdr:colOff>552450</xdr:colOff>
          <xdr:row>9</xdr:row>
          <xdr:rowOff>123825</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NL" sz="1000" b="1" i="0" u="none" strike="noStrike" baseline="0">
                  <a:solidFill>
                    <a:srgbClr val="333300"/>
                  </a:solidFill>
                  <a:latin typeface="Arial"/>
                  <a:cs typeface="Arial"/>
                </a:rPr>
                <a:t>Rekenblad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152400</xdr:colOff>
          <xdr:row>7</xdr:row>
          <xdr:rowOff>57150</xdr:rowOff>
        </xdr:from>
        <xdr:to>
          <xdr:col>15</xdr:col>
          <xdr:colOff>361950</xdr:colOff>
          <xdr:row>9</xdr:row>
          <xdr:rowOff>114300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NL" sz="1000" b="1" i="0" u="none" strike="noStrike" baseline="0">
                  <a:solidFill>
                    <a:srgbClr val="333300"/>
                  </a:solidFill>
                  <a:latin typeface="Arial"/>
                  <a:cs typeface="Arial"/>
                </a:rPr>
                <a:t>Printen INFO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561975</xdr:colOff>
          <xdr:row>1</xdr:row>
          <xdr:rowOff>28575</xdr:rowOff>
        </xdr:from>
        <xdr:to>
          <xdr:col>15</xdr:col>
          <xdr:colOff>590550</xdr:colOff>
          <xdr:row>6</xdr:row>
          <xdr:rowOff>57150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menwerking/SB_Kabels_en_Leidingen/beleid/GPKL/straatwerktarieven/Werkgroep_onderzoek_herstraatregeling_2017/Aangepast%20tariefbladen-slechte-bodem-vng-2017_rl1%20open.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amenwerking\SB_Kabels_en_Leidingen\Beleid\GPKL\straatwerktarieven\2026\DEF\Tariefbladen-slechte-bodem-vng-2026_rl1.xlsm" TargetMode="External"/><Relationship Id="rId1" Type="http://schemas.openxmlformats.org/officeDocument/2006/relationships/externalLinkPath" Target="Tariefbladen-slechte-bodem-vng-2026_rl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en tarieven"/>
      <sheetName val="Invoerblad tarieven"/>
      <sheetName val="Moederblad"/>
      <sheetName val="&lt; 50% slechte bodem"/>
      <sheetName val="50-60% slechte bodem"/>
      <sheetName val="60-70% slechte bodem"/>
      <sheetName val="70-80% slechte bodem"/>
      <sheetName val="&gt; 80% slechte bodem"/>
      <sheetName val="Lijst Tarieven"/>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nten tarieven"/>
      <sheetName val="Invoerblad tarieven"/>
      <sheetName val="Moederblad"/>
      <sheetName val="&lt; 50% slechte bodem"/>
      <sheetName val="50-60% slechte bodem"/>
      <sheetName val="60-70% slechte bodem"/>
      <sheetName val="70-80% slechte bodem"/>
      <sheetName val="&gt; 80% slechte bodem"/>
      <sheetName val="Tabel Tarieven"/>
    </sheetNames>
    <sheetDataSet>
      <sheetData sheetId="0"/>
      <sheetData sheetId="1"/>
      <sheetData sheetId="2"/>
      <sheetData sheetId="3">
        <row r="15">
          <cell r="E15">
            <v>46.74</v>
          </cell>
          <cell r="F15">
            <v>38.200000000000003</v>
          </cell>
          <cell r="G15">
            <v>33.94</v>
          </cell>
          <cell r="H15">
            <v>37.200000000000003</v>
          </cell>
          <cell r="I15">
            <v>28.67</v>
          </cell>
          <cell r="J15">
            <v>26.96</v>
          </cell>
          <cell r="K15">
            <v>17.489999999999998</v>
          </cell>
          <cell r="L15">
            <v>13.93</v>
          </cell>
          <cell r="M15">
            <v>2.93</v>
          </cell>
        </row>
        <row r="16">
          <cell r="E16">
            <v>3.46</v>
          </cell>
          <cell r="F16">
            <v>2.83</v>
          </cell>
          <cell r="G16">
            <v>2.5099999999999998</v>
          </cell>
          <cell r="H16">
            <v>1.92</v>
          </cell>
          <cell r="I16">
            <v>1.48</v>
          </cell>
          <cell r="J16">
            <v>1.39</v>
          </cell>
        </row>
        <row r="17">
          <cell r="E17">
            <v>12.62</v>
          </cell>
          <cell r="H17">
            <v>0</v>
          </cell>
        </row>
        <row r="18">
          <cell r="F18">
            <v>4.1900000000000004</v>
          </cell>
          <cell r="G18">
            <v>3.72</v>
          </cell>
          <cell r="I18">
            <v>0</v>
          </cell>
          <cell r="J18">
            <v>0</v>
          </cell>
        </row>
        <row r="19">
          <cell r="E19">
            <v>2.8</v>
          </cell>
          <cell r="F19">
            <v>2.29</v>
          </cell>
          <cell r="G19">
            <v>2.04</v>
          </cell>
          <cell r="H19">
            <v>2.23</v>
          </cell>
          <cell r="I19">
            <v>1.72</v>
          </cell>
          <cell r="J19">
            <v>1.62</v>
          </cell>
          <cell r="K19">
            <v>1.05</v>
          </cell>
          <cell r="L19">
            <v>0.84</v>
          </cell>
          <cell r="M19">
            <v>0.18</v>
          </cell>
        </row>
      </sheetData>
      <sheetData sheetId="4">
        <row r="15">
          <cell r="E15">
            <v>46.74</v>
          </cell>
          <cell r="F15">
            <v>38.200000000000003</v>
          </cell>
          <cell r="G15">
            <v>33.94</v>
          </cell>
          <cell r="H15">
            <v>37.200000000000003</v>
          </cell>
          <cell r="I15">
            <v>28.67</v>
          </cell>
          <cell r="J15">
            <v>26.96</v>
          </cell>
          <cell r="K15">
            <v>17.489999999999998</v>
          </cell>
          <cell r="L15">
            <v>13.93</v>
          </cell>
          <cell r="M15">
            <v>2.93</v>
          </cell>
        </row>
        <row r="16">
          <cell r="E16">
            <v>3.9</v>
          </cell>
          <cell r="F16">
            <v>3.19</v>
          </cell>
          <cell r="G16">
            <v>2.83</v>
          </cell>
          <cell r="H16">
            <v>2.2000000000000002</v>
          </cell>
          <cell r="I16">
            <v>1.7</v>
          </cell>
          <cell r="J16">
            <v>1.59</v>
          </cell>
        </row>
        <row r="17">
          <cell r="E17">
            <v>17.75</v>
          </cell>
          <cell r="H17">
            <v>1.26</v>
          </cell>
        </row>
        <row r="18">
          <cell r="F18">
            <v>5.88</v>
          </cell>
          <cell r="G18">
            <v>5.23</v>
          </cell>
          <cell r="I18">
            <v>0.24</v>
          </cell>
          <cell r="J18">
            <v>0.23</v>
          </cell>
        </row>
        <row r="19">
          <cell r="E19">
            <v>2.8</v>
          </cell>
          <cell r="F19">
            <v>2.29</v>
          </cell>
          <cell r="G19">
            <v>2.04</v>
          </cell>
          <cell r="H19">
            <v>2.23</v>
          </cell>
          <cell r="I19">
            <v>1.72</v>
          </cell>
          <cell r="J19">
            <v>1.62</v>
          </cell>
          <cell r="K19">
            <v>1.05</v>
          </cell>
          <cell r="L19">
            <v>0.84</v>
          </cell>
          <cell r="M19">
            <v>0.18</v>
          </cell>
        </row>
      </sheetData>
      <sheetData sheetId="5">
        <row r="15">
          <cell r="E15">
            <v>46.74</v>
          </cell>
          <cell r="F15">
            <v>38.200000000000003</v>
          </cell>
          <cell r="G15">
            <v>33.94</v>
          </cell>
          <cell r="H15">
            <v>37.200000000000003</v>
          </cell>
          <cell r="I15">
            <v>28.67</v>
          </cell>
          <cell r="J15">
            <v>26.96</v>
          </cell>
          <cell r="K15">
            <v>17.489999999999998</v>
          </cell>
          <cell r="L15">
            <v>13.93</v>
          </cell>
          <cell r="M15">
            <v>2.93</v>
          </cell>
        </row>
        <row r="16">
          <cell r="E16">
            <v>5.23</v>
          </cell>
          <cell r="F16">
            <v>4.28</v>
          </cell>
          <cell r="G16">
            <v>3.8</v>
          </cell>
          <cell r="H16">
            <v>3.05</v>
          </cell>
          <cell r="I16">
            <v>2.35</v>
          </cell>
          <cell r="J16">
            <v>2.21</v>
          </cell>
        </row>
        <row r="17">
          <cell r="E17">
            <v>33.130000000000003</v>
          </cell>
          <cell r="H17">
            <v>5.0199999999999996</v>
          </cell>
        </row>
        <row r="18">
          <cell r="F18">
            <v>10.96</v>
          </cell>
          <cell r="G18">
            <v>9.74</v>
          </cell>
          <cell r="I18">
            <v>0.97</v>
          </cell>
          <cell r="J18">
            <v>0.91</v>
          </cell>
        </row>
        <row r="19">
          <cell r="E19">
            <v>2.8</v>
          </cell>
          <cell r="F19">
            <v>2.29</v>
          </cell>
          <cell r="G19">
            <v>2.04</v>
          </cell>
          <cell r="H19">
            <v>2.23</v>
          </cell>
          <cell r="I19">
            <v>1.72</v>
          </cell>
          <cell r="J19">
            <v>1.62</v>
          </cell>
          <cell r="K19">
            <v>1.05</v>
          </cell>
          <cell r="L19">
            <v>0.84</v>
          </cell>
          <cell r="M19">
            <v>0.18</v>
          </cell>
        </row>
      </sheetData>
      <sheetData sheetId="6">
        <row r="15">
          <cell r="E15">
            <v>46.74</v>
          </cell>
          <cell r="F15">
            <v>38.200000000000003</v>
          </cell>
          <cell r="G15">
            <v>33.94</v>
          </cell>
          <cell r="H15">
            <v>37.200000000000003</v>
          </cell>
          <cell r="I15">
            <v>28.67</v>
          </cell>
          <cell r="J15">
            <v>26.96</v>
          </cell>
          <cell r="K15">
            <v>17.489999999999998</v>
          </cell>
          <cell r="L15">
            <v>13.93</v>
          </cell>
          <cell r="M15">
            <v>2.93</v>
          </cell>
        </row>
        <row r="16">
          <cell r="E16">
            <v>7.97</v>
          </cell>
          <cell r="F16">
            <v>6.51</v>
          </cell>
          <cell r="G16">
            <v>5.79</v>
          </cell>
          <cell r="H16">
            <v>5.0199999999999996</v>
          </cell>
          <cell r="I16">
            <v>3.87</v>
          </cell>
          <cell r="J16">
            <v>3.64</v>
          </cell>
        </row>
        <row r="17">
          <cell r="E17">
            <v>50.88</v>
          </cell>
          <cell r="H17">
            <v>14.44</v>
          </cell>
        </row>
        <row r="18">
          <cell r="F18">
            <v>21.84</v>
          </cell>
          <cell r="G18">
            <v>19.399999999999999</v>
          </cell>
          <cell r="I18">
            <v>11.86</v>
          </cell>
          <cell r="J18">
            <v>11.15</v>
          </cell>
        </row>
        <row r="19">
          <cell r="E19">
            <v>2.8</v>
          </cell>
          <cell r="F19">
            <v>2.29</v>
          </cell>
          <cell r="G19">
            <v>2.04</v>
          </cell>
          <cell r="H19">
            <v>2.23</v>
          </cell>
          <cell r="I19">
            <v>1.72</v>
          </cell>
          <cell r="J19">
            <v>1.62</v>
          </cell>
          <cell r="K19">
            <v>1.05</v>
          </cell>
          <cell r="L19">
            <v>0.84</v>
          </cell>
          <cell r="M19">
            <v>0.18</v>
          </cell>
        </row>
      </sheetData>
      <sheetData sheetId="7">
        <row r="15">
          <cell r="E15">
            <v>46.74</v>
          </cell>
          <cell r="F15">
            <v>38.200000000000003</v>
          </cell>
          <cell r="G15">
            <v>33.94</v>
          </cell>
          <cell r="H15">
            <v>37.200000000000003</v>
          </cell>
          <cell r="I15">
            <v>28.67</v>
          </cell>
          <cell r="J15">
            <v>26.96</v>
          </cell>
          <cell r="K15">
            <v>17.489999999999998</v>
          </cell>
          <cell r="L15">
            <v>13.93</v>
          </cell>
          <cell r="M15">
            <v>2.93</v>
          </cell>
        </row>
        <row r="16">
          <cell r="E16">
            <v>8.8800000000000008</v>
          </cell>
          <cell r="F16">
            <v>7.26</v>
          </cell>
          <cell r="G16">
            <v>6.45</v>
          </cell>
          <cell r="H16">
            <v>5.67</v>
          </cell>
          <cell r="I16">
            <v>4.37</v>
          </cell>
          <cell r="J16">
            <v>4.1100000000000003</v>
          </cell>
        </row>
        <row r="17">
          <cell r="E17">
            <v>62.32</v>
          </cell>
          <cell r="H17">
            <v>17.579999999999998</v>
          </cell>
        </row>
        <row r="18">
          <cell r="F18">
            <v>25.47</v>
          </cell>
          <cell r="G18">
            <v>22.63</v>
          </cell>
          <cell r="I18">
            <v>15.48</v>
          </cell>
          <cell r="J18">
            <v>14.56</v>
          </cell>
        </row>
        <row r="19">
          <cell r="E19">
            <v>2.8</v>
          </cell>
          <cell r="F19">
            <v>2.29</v>
          </cell>
          <cell r="G19">
            <v>2.04</v>
          </cell>
          <cell r="H19">
            <v>2.23</v>
          </cell>
          <cell r="I19">
            <v>1.72</v>
          </cell>
          <cell r="J19">
            <v>1.62</v>
          </cell>
          <cell r="K19">
            <v>1.05</v>
          </cell>
          <cell r="L19">
            <v>0.84</v>
          </cell>
          <cell r="M19">
            <v>0.18</v>
          </cell>
        </row>
      </sheetData>
      <sheetData sheetId="8"/>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8.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O1080"/>
  <sheetViews>
    <sheetView showGridLines="0" showZeros="0" tabSelected="1" showOutlineSymbols="0" defaultGridColor="0" topLeftCell="A3" colorId="9" zoomScaleNormal="100" workbookViewId="0">
      <selection activeCell="F30" sqref="F30"/>
    </sheetView>
  </sheetViews>
  <sheetFormatPr defaultColWidth="9.140625" defaultRowHeight="12.75"/>
  <cols>
    <col min="1" max="1" width="20" style="9" customWidth="1"/>
    <col min="2" max="2" width="11.5703125" style="9" customWidth="1"/>
    <col min="3" max="4" width="8.7109375" style="9" customWidth="1"/>
    <col min="5" max="5" width="9.5703125" style="9" customWidth="1"/>
    <col min="6" max="8" width="8.28515625" style="9" customWidth="1"/>
    <col min="9" max="9" width="10.5703125" style="9" customWidth="1"/>
    <col min="10" max="10" width="8.28515625" style="9" customWidth="1"/>
    <col min="11" max="11" width="8.140625" style="9" customWidth="1"/>
    <col min="12" max="12" width="8.28515625" style="9" customWidth="1"/>
    <col min="13" max="13" width="9.42578125" style="9" customWidth="1"/>
    <col min="14" max="14" width="15.28515625" style="9" customWidth="1"/>
    <col min="15" max="16384" width="9.140625" style="9"/>
  </cols>
  <sheetData>
    <row r="1" spans="1:15" s="31" customFormat="1" ht="26.25" customHeight="1">
      <c r="A1" s="380" t="str">
        <f>"Melding en berekening straatwerk" &amp; MID('Tabel Tarieven'!K1,10,5)</f>
        <v>Melding en berekening straatwerk 2026</v>
      </c>
      <c r="B1" s="380"/>
      <c r="C1" s="380"/>
      <c r="D1" s="380"/>
      <c r="E1" s="380"/>
      <c r="F1" s="380"/>
      <c r="G1" s="380"/>
      <c r="H1" s="380"/>
      <c r="I1" s="380"/>
      <c r="J1" s="7"/>
      <c r="K1" s="8"/>
      <c r="L1" s="8"/>
      <c r="M1" s="285" t="str">
        <f>"Versie "&amp;MID('Tabel Tarieven'!K1,11,8)</f>
        <v>Versie 2026v2 p</v>
      </c>
      <c r="N1" s="285"/>
    </row>
    <row r="2" spans="1:15" s="31" customFormat="1" ht="11.25" customHeight="1">
      <c r="A2" s="385" t="s">
        <v>942</v>
      </c>
      <c r="B2" s="385"/>
      <c r="C2" s="385"/>
      <c r="D2" s="385"/>
      <c r="E2" s="385"/>
      <c r="F2" s="385"/>
      <c r="G2" s="385"/>
      <c r="H2" s="385"/>
      <c r="I2" s="385"/>
      <c r="J2" s="7"/>
      <c r="K2" s="8"/>
      <c r="L2" s="10" t="s">
        <v>651</v>
      </c>
      <c r="M2" s="43">
        <f ca="1">NOW()</f>
        <v>46000.339566898147</v>
      </c>
    </row>
    <row r="3" spans="1:15" s="31" customFormat="1" ht="16.5" customHeight="1">
      <c r="A3" s="228" t="s">
        <v>647</v>
      </c>
      <c r="B3" s="302" t="s">
        <v>196</v>
      </c>
      <c r="C3" s="302"/>
      <c r="D3" s="302"/>
      <c r="E3" s="75" t="s">
        <v>762</v>
      </c>
      <c r="F3" s="362" t="s">
        <v>197</v>
      </c>
      <c r="G3" s="362"/>
      <c r="H3" s="362"/>
      <c r="I3" s="362"/>
      <c r="J3" s="362"/>
      <c r="K3" s="305" t="s">
        <v>863</v>
      </c>
      <c r="L3" s="305"/>
      <c r="M3" s="306" t="s">
        <v>930</v>
      </c>
      <c r="N3" s="306"/>
    </row>
    <row r="4" spans="1:15" s="31" customFormat="1" ht="16.7" customHeight="1">
      <c r="A4" s="34" t="s">
        <v>648</v>
      </c>
      <c r="B4" s="302" t="s">
        <v>121</v>
      </c>
      <c r="C4" s="302"/>
      <c r="D4" s="302"/>
      <c r="E4" s="302"/>
      <c r="F4" s="302"/>
      <c r="G4" s="302"/>
      <c r="H4" s="75" t="s">
        <v>760</v>
      </c>
      <c r="I4" s="302" t="s">
        <v>121</v>
      </c>
      <c r="J4" s="302"/>
      <c r="K4" s="228" t="s">
        <v>230</v>
      </c>
      <c r="L4" s="303" t="s">
        <v>929</v>
      </c>
      <c r="M4" s="304"/>
      <c r="N4" s="304"/>
    </row>
    <row r="5" spans="1:15" s="31" customFormat="1" ht="16.7" customHeight="1">
      <c r="A5" s="34" t="s">
        <v>649</v>
      </c>
      <c r="B5" s="302" t="s">
        <v>121</v>
      </c>
      <c r="C5" s="302"/>
      <c r="D5" s="302"/>
      <c r="E5" s="302"/>
      <c r="F5" s="302"/>
      <c r="G5" s="302"/>
      <c r="H5" s="302"/>
      <c r="I5" s="302"/>
      <c r="J5" s="302"/>
      <c r="K5" s="295"/>
      <c r="L5" s="295"/>
      <c r="M5" s="306" t="s">
        <v>930</v>
      </c>
      <c r="N5" s="306"/>
    </row>
    <row r="6" spans="1:15" s="31" customFormat="1" ht="16.7" customHeight="1">
      <c r="A6" s="34" t="s">
        <v>650</v>
      </c>
      <c r="B6" s="35"/>
      <c r="C6" s="35"/>
      <c r="D6" s="35"/>
      <c r="E6" s="35" t="s">
        <v>652</v>
      </c>
      <c r="F6" s="390" t="str">
        <f>IF($B$7&gt;0.1,VLOOKUP(B7,'Gemeenten met categorie'!A3:D480,4),"")</f>
        <v xml:space="preserve">  Postbus 93,  9460 AB  GIETEN</v>
      </c>
      <c r="G6" s="390"/>
      <c r="H6" s="390"/>
      <c r="I6" s="390"/>
      <c r="J6" s="390"/>
      <c r="K6" s="74"/>
      <c r="L6" s="68" t="s">
        <v>761</v>
      </c>
      <c r="M6" s="306" t="s">
        <v>930</v>
      </c>
      <c r="N6" s="306"/>
    </row>
    <row r="7" spans="1:15" s="31" customFormat="1" ht="16.7" customHeight="1">
      <c r="A7" s="34"/>
      <c r="B7" s="36">
        <v>1</v>
      </c>
      <c r="C7" s="35"/>
      <c r="D7" s="36">
        <f>IF($B$7&gt;0.1,VLOOKUP($B$7,'Gemeenten met categorie'!A2:D489,3),"")</f>
        <v>1</v>
      </c>
      <c r="E7" s="35"/>
      <c r="F7" s="39"/>
      <c r="G7" s="37"/>
      <c r="H7" s="37"/>
      <c r="I7" s="37"/>
      <c r="J7" s="37"/>
      <c r="K7" s="40"/>
    </row>
    <row r="8" spans="1:15" s="31" customFormat="1" ht="16.7" customHeight="1">
      <c r="A8" s="214" t="s">
        <v>660</v>
      </c>
      <c r="B8" s="37"/>
      <c r="C8" s="37"/>
      <c r="D8" s="37"/>
      <c r="E8" s="37"/>
      <c r="F8" s="37"/>
      <c r="G8" s="37"/>
      <c r="H8" s="37"/>
      <c r="I8" s="37"/>
      <c r="J8" s="37"/>
      <c r="K8" s="40"/>
    </row>
    <row r="9" spans="1:15" s="31" customFormat="1" ht="30.75" customHeight="1" thickBot="1">
      <c r="A9" s="36">
        <v>1</v>
      </c>
      <c r="J9" s="11"/>
      <c r="M9" s="31" t="s">
        <v>636</v>
      </c>
    </row>
    <row r="10" spans="1:15" s="31" customFormat="1" ht="17.25" thickTop="1" thickBot="1">
      <c r="A10" s="383" t="s">
        <v>447</v>
      </c>
      <c r="B10" s="383"/>
      <c r="C10" s="384"/>
      <c r="D10" s="286" t="s">
        <v>637</v>
      </c>
      <c r="E10" s="287"/>
      <c r="F10" s="287"/>
      <c r="G10" s="288"/>
      <c r="H10" s="79" t="s">
        <v>758</v>
      </c>
      <c r="I10" s="80"/>
      <c r="J10" s="81"/>
      <c r="K10" s="81"/>
      <c r="L10" s="81"/>
      <c r="M10" s="307" t="s">
        <v>759</v>
      </c>
      <c r="N10" s="308"/>
    </row>
    <row r="11" spans="1:15" s="31" customFormat="1" ht="15" customHeight="1" thickTop="1">
      <c r="A11" s="41" t="s">
        <v>926</v>
      </c>
      <c r="B11" s="386" t="s">
        <v>126</v>
      </c>
      <c r="C11" s="387"/>
      <c r="D11" s="291" t="s">
        <v>439</v>
      </c>
      <c r="E11" s="292"/>
      <c r="F11" s="293" t="s">
        <v>928</v>
      </c>
      <c r="G11" s="294"/>
      <c r="H11" s="296" t="str">
        <f>INDEX('Gemeenten met categorie'!D495:D500,A9,1)</f>
        <v>Tarief A:  Herstel en onderhoud uitgevoerd door de gemeente</v>
      </c>
      <c r="I11" s="297"/>
      <c r="J11" s="297"/>
      <c r="K11" s="297"/>
      <c r="L11" s="297"/>
      <c r="M11" s="89" t="s">
        <v>767</v>
      </c>
      <c r="N11" s="90">
        <f>SUM(J38:J51)</f>
        <v>0</v>
      </c>
      <c r="O11" s="73"/>
    </row>
    <row r="12" spans="1:15" s="31" customFormat="1" ht="15" customHeight="1" thickBot="1">
      <c r="A12" s="41" t="s">
        <v>230</v>
      </c>
      <c r="B12" s="386" t="s">
        <v>126</v>
      </c>
      <c r="C12" s="387"/>
      <c r="D12" s="388" t="s">
        <v>122</v>
      </c>
      <c r="E12" s="389"/>
      <c r="F12" s="388" t="s">
        <v>123</v>
      </c>
      <c r="G12" s="391"/>
      <c r="H12" s="298"/>
      <c r="I12" s="299"/>
      <c r="J12" s="299"/>
      <c r="K12" s="299"/>
      <c r="L12" s="299"/>
      <c r="M12" s="87" t="s">
        <v>752</v>
      </c>
      <c r="N12" s="88">
        <f>SUM(K38:K51)</f>
        <v>0</v>
      </c>
    </row>
    <row r="13" spans="1:15" s="31" customFormat="1" ht="15" customHeight="1" thickTop="1">
      <c r="A13" s="41" t="s">
        <v>653</v>
      </c>
      <c r="B13" s="386" t="s">
        <v>126</v>
      </c>
      <c r="C13" s="387"/>
      <c r="D13" s="300" t="s">
        <v>440</v>
      </c>
      <c r="E13" s="301"/>
      <c r="F13" s="382" t="s">
        <v>445</v>
      </c>
      <c r="G13" s="382"/>
      <c r="H13" s="298"/>
      <c r="I13" s="299"/>
      <c r="J13" s="299"/>
      <c r="K13" s="299"/>
      <c r="L13" s="299"/>
      <c r="M13" s="87" t="s">
        <v>768</v>
      </c>
      <c r="N13" s="88">
        <f>SUM(L38:L51)</f>
        <v>0</v>
      </c>
    </row>
    <row r="14" spans="1:15" s="31" customFormat="1" ht="15" customHeight="1">
      <c r="A14" s="41" t="s">
        <v>654</v>
      </c>
      <c r="B14" s="357" t="s">
        <v>126</v>
      </c>
      <c r="C14" s="358"/>
      <c r="D14" s="289" t="s">
        <v>441</v>
      </c>
      <c r="E14" s="290"/>
      <c r="F14" s="381" t="s">
        <v>445</v>
      </c>
      <c r="G14" s="381"/>
      <c r="H14" s="298"/>
      <c r="I14" s="299"/>
      <c r="J14" s="299"/>
      <c r="K14" s="299"/>
      <c r="L14" s="299"/>
      <c r="M14" s="87" t="s">
        <v>770</v>
      </c>
      <c r="N14" s="88">
        <f>SUM(M38:M51)</f>
        <v>0</v>
      </c>
    </row>
    <row r="15" spans="1:15" s="31" customFormat="1" ht="15" customHeight="1">
      <c r="A15" s="12" t="s">
        <v>446</v>
      </c>
      <c r="B15" s="357" t="s">
        <v>126</v>
      </c>
      <c r="C15" s="358"/>
      <c r="D15" s="363" t="s">
        <v>442</v>
      </c>
      <c r="E15" s="295"/>
      <c r="F15" s="361" t="s">
        <v>445</v>
      </c>
      <c r="G15" s="361"/>
      <c r="H15" s="312">
        <f>INDEX('Gemeenten met categorie'!D495:F500,A9,2)</f>
        <v>0</v>
      </c>
      <c r="I15" s="313"/>
      <c r="J15" s="313"/>
      <c r="K15" s="313"/>
      <c r="L15" s="313"/>
      <c r="M15" s="87" t="s">
        <v>834</v>
      </c>
      <c r="N15" s="88">
        <f>N28</f>
        <v>0</v>
      </c>
    </row>
    <row r="16" spans="1:15" s="31" customFormat="1" ht="15" customHeight="1">
      <c r="A16" s="360" t="s">
        <v>124</v>
      </c>
      <c r="B16" s="360"/>
      <c r="C16" s="38"/>
      <c r="D16" s="363" t="s">
        <v>443</v>
      </c>
      <c r="E16" s="295"/>
      <c r="F16" s="361" t="s">
        <v>445</v>
      </c>
      <c r="G16" s="361"/>
      <c r="H16" s="312"/>
      <c r="I16" s="313"/>
      <c r="J16" s="313"/>
      <c r="K16" s="313"/>
      <c r="L16" s="313"/>
      <c r="M16" s="87" t="s">
        <v>816</v>
      </c>
      <c r="N16" s="88">
        <f>N33</f>
        <v>0</v>
      </c>
    </row>
    <row r="17" spans="1:15" s="31" customFormat="1" ht="15" customHeight="1">
      <c r="A17" s="366" t="s">
        <v>125</v>
      </c>
      <c r="B17" s="366"/>
      <c r="C17" s="38"/>
      <c r="D17" s="364" t="s">
        <v>444</v>
      </c>
      <c r="E17" s="365"/>
      <c r="F17" s="361" t="s">
        <v>445</v>
      </c>
      <c r="G17" s="361"/>
      <c r="H17" s="312"/>
      <c r="I17" s="313"/>
      <c r="J17" s="313"/>
      <c r="K17" s="313"/>
      <c r="L17" s="313"/>
      <c r="M17" s="318"/>
      <c r="N17" s="319"/>
    </row>
    <row r="18" spans="1:15" s="31" customFormat="1" ht="15" customHeight="1">
      <c r="A18" s="359" t="s">
        <v>927</v>
      </c>
      <c r="B18" s="359"/>
      <c r="C18" s="38"/>
      <c r="D18" s="364"/>
      <c r="E18" s="365"/>
      <c r="F18" s="362" t="s">
        <v>321</v>
      </c>
      <c r="G18" s="362"/>
      <c r="H18" s="314"/>
      <c r="I18" s="315"/>
      <c r="J18" s="315"/>
      <c r="K18" s="315"/>
      <c r="L18" s="315"/>
      <c r="M18" s="320"/>
      <c r="N18" s="321"/>
    </row>
    <row r="19" spans="1:15" s="31" customFormat="1" ht="18.75" thickBot="1">
      <c r="A19" s="42"/>
      <c r="B19" s="42"/>
      <c r="C19" s="38"/>
      <c r="D19" s="372"/>
      <c r="E19" s="373"/>
      <c r="F19" s="367" t="s">
        <v>321</v>
      </c>
      <c r="G19" s="368"/>
      <c r="H19" s="324" t="s">
        <v>638</v>
      </c>
      <c r="I19" s="325"/>
      <c r="J19" s="325"/>
      <c r="K19" s="325"/>
      <c r="L19" s="326"/>
      <c r="M19" s="316">
        <f>+SUM(N11:N17)</f>
        <v>0</v>
      </c>
      <c r="N19" s="317"/>
      <c r="O19" s="139"/>
    </row>
    <row r="20" spans="1:15" s="31" customFormat="1" ht="15" customHeight="1" thickTop="1">
      <c r="A20" s="374" t="s">
        <v>658</v>
      </c>
      <c r="B20" s="374"/>
      <c r="C20" s="374"/>
      <c r="D20" s="374"/>
      <c r="E20" s="374"/>
      <c r="F20" s="13"/>
      <c r="G20" s="13"/>
      <c r="H20" s="13"/>
      <c r="I20" s="13"/>
      <c r="J20" s="13"/>
      <c r="K20" s="13"/>
      <c r="L20" s="13"/>
      <c r="M20" s="13"/>
      <c r="N20" s="268" t="str">
        <f>IF(ROUND(SUM(N38:N51),2)-ROUND(M19,2)&lt;&gt;0,"Fout in formulier","")</f>
        <v/>
      </c>
      <c r="O20" s="91"/>
    </row>
    <row r="21" spans="1:15" s="31" customFormat="1" ht="14.25" customHeight="1">
      <c r="A21" s="375" t="str">
        <f>+IF(AND(D25&gt;0,D25&lt;0.3),("invoer fout breedte tegels"),IF(AND(D26&gt;0,D26&lt;0.3),("invoer fout breedte tegels"),IF(AND(D27&gt;0,D27&lt;0.3),("invoer fout breedte tegels"),"")))</f>
        <v/>
      </c>
      <c r="B21" s="376"/>
      <c r="C21" s="369" t="s">
        <v>811</v>
      </c>
      <c r="D21" s="370"/>
      <c r="E21" s="370"/>
      <c r="F21" s="370"/>
      <c r="G21" s="370"/>
      <c r="H21" s="371"/>
      <c r="I21" s="322" t="s">
        <v>810</v>
      </c>
      <c r="J21" s="323"/>
      <c r="K21" s="323"/>
      <c r="L21" s="309" t="s">
        <v>678</v>
      </c>
      <c r="M21" s="310"/>
      <c r="N21" s="311"/>
      <c r="O21" s="92"/>
    </row>
    <row r="22" spans="1:15" s="31" customFormat="1" ht="12" customHeight="1">
      <c r="A22" s="375" t="str">
        <f>+IF(AND(G25&gt;0,G25&lt;0.2),("invoer fout breedte klinkers"),IF(AND(G26&gt;0,G26&lt;0.2),("invoer fout breedte klinkers"),IF(AND(G27&gt;0,G27&lt;0.2),("invoer fout breedte klinkers"),"")))</f>
        <v/>
      </c>
      <c r="B22" s="376"/>
      <c r="C22" s="329" t="s">
        <v>812</v>
      </c>
      <c r="D22" s="330"/>
      <c r="E22" s="331"/>
      <c r="F22" s="351" t="s">
        <v>813</v>
      </c>
      <c r="G22" s="352"/>
      <c r="H22" s="353"/>
      <c r="I22" s="346" t="s">
        <v>268</v>
      </c>
      <c r="J22" s="346" t="s">
        <v>659</v>
      </c>
      <c r="K22" s="348"/>
      <c r="L22" s="95"/>
      <c r="M22" s="96"/>
      <c r="N22" s="97"/>
      <c r="O22" s="93"/>
    </row>
    <row r="23" spans="1:15" s="31" customFormat="1" ht="12" customHeight="1">
      <c r="A23" s="377"/>
      <c r="B23" s="378"/>
      <c r="C23" s="332"/>
      <c r="D23" s="333"/>
      <c r="E23" s="334"/>
      <c r="F23" s="354"/>
      <c r="G23" s="355"/>
      <c r="H23" s="356"/>
      <c r="I23" s="347"/>
      <c r="J23" s="347"/>
      <c r="K23" s="349"/>
      <c r="L23" s="95"/>
      <c r="M23" s="96"/>
      <c r="N23" s="97"/>
      <c r="O23" s="94"/>
    </row>
    <row r="24" spans="1:15" s="31" customFormat="1" ht="12.75" customHeight="1">
      <c r="A24" s="339" t="s">
        <v>639</v>
      </c>
      <c r="B24" s="379"/>
      <c r="C24" s="14" t="s">
        <v>640</v>
      </c>
      <c r="D24" s="14" t="s">
        <v>641</v>
      </c>
      <c r="E24" s="15" t="s">
        <v>642</v>
      </c>
      <c r="F24" s="16" t="s">
        <v>640</v>
      </c>
      <c r="G24" s="17" t="s">
        <v>641</v>
      </c>
      <c r="H24" s="15" t="s">
        <v>642</v>
      </c>
      <c r="I24" s="229" t="s">
        <v>643</v>
      </c>
      <c r="J24" s="339" t="s">
        <v>643</v>
      </c>
      <c r="K24" s="340"/>
      <c r="L24" s="98" t="s">
        <v>644</v>
      </c>
      <c r="M24" s="229" t="s">
        <v>680</v>
      </c>
      <c r="N24" s="99" t="s">
        <v>679</v>
      </c>
    </row>
    <row r="25" spans="1:15" s="31" customFormat="1" ht="12.75" customHeight="1">
      <c r="A25" s="335" t="s">
        <v>198</v>
      </c>
      <c r="B25" s="336"/>
      <c r="C25" s="100"/>
      <c r="D25" s="20"/>
      <c r="E25" s="1" t="str">
        <f>IF($D$25&gt;=0.3,($C$25*$D$25),"")</f>
        <v/>
      </c>
      <c r="F25" s="100"/>
      <c r="G25" s="20"/>
      <c r="H25" s="2" t="str">
        <f>IF($G$25&gt;=0.2,($F$25*$G$25),"")</f>
        <v/>
      </c>
      <c r="I25" s="230"/>
      <c r="J25" s="341"/>
      <c r="K25" s="342"/>
      <c r="L25" s="100"/>
      <c r="M25" s="5"/>
      <c r="N25" s="101" t="str">
        <f>IF($L25&gt;0,$M25*($L25+0),"")</f>
        <v/>
      </c>
    </row>
    <row r="26" spans="1:15" s="31" customFormat="1" ht="12.75" customHeight="1">
      <c r="A26" s="335" t="s">
        <v>198</v>
      </c>
      <c r="B26" s="336"/>
      <c r="C26" s="100"/>
      <c r="D26" s="20"/>
      <c r="E26" s="1" t="str">
        <f>IF($D$26&gt;=0.3,($C$26*$D$26),"")</f>
        <v/>
      </c>
      <c r="F26" s="100"/>
      <c r="G26" s="20"/>
      <c r="H26" s="2" t="str">
        <f>IF($G$26&gt;=0.2,($F$26*$G$26),"")</f>
        <v/>
      </c>
      <c r="I26" s="230"/>
      <c r="J26" s="341"/>
      <c r="K26" s="342"/>
      <c r="L26" s="100"/>
      <c r="M26" s="5"/>
      <c r="N26" s="101" t="str">
        <f>IF($L26&gt;0,$M26*($L26+0),"")</f>
        <v/>
      </c>
    </row>
    <row r="27" spans="1:15" s="31" customFormat="1" ht="12.75" customHeight="1">
      <c r="A27" s="327" t="s">
        <v>198</v>
      </c>
      <c r="B27" s="328"/>
      <c r="C27" s="100"/>
      <c r="D27" s="20"/>
      <c r="E27" s="111" t="str">
        <f>IF($D$27&gt;=0.3,($C$27*$D$27),"")</f>
        <v/>
      </c>
      <c r="F27" s="100"/>
      <c r="G27" s="20"/>
      <c r="H27" s="111" t="str">
        <f>IF($G$27&gt;=0.2,($F$27*$G$27),"")</f>
        <v/>
      </c>
      <c r="I27" s="231"/>
      <c r="J27" s="343"/>
      <c r="K27" s="344"/>
      <c r="L27" s="102"/>
      <c r="M27" s="103"/>
      <c r="N27" s="104" t="str">
        <f>IF($L27&gt;0,$M27*($L27+0),"")</f>
        <v/>
      </c>
    </row>
    <row r="28" spans="1:15" s="31" customFormat="1" ht="12.75" customHeight="1">
      <c r="A28" s="350"/>
      <c r="B28" s="350"/>
      <c r="C28" s="262">
        <f>MAX(C25:D25)+MAX(C26:D26)+MAX(C27:D27)</f>
        <v>0</v>
      </c>
      <c r="D28" s="263"/>
      <c r="E28" s="264">
        <f>SUM(E25:E27)</f>
        <v>0</v>
      </c>
      <c r="F28" s="284">
        <f>MAX(F25:G25)+MAX(F26:G26)+MAX(F27:G27)</f>
        <v>0</v>
      </c>
      <c r="G28" s="263"/>
      <c r="H28" s="265">
        <f>SUM(H25:H27)</f>
        <v>0</v>
      </c>
      <c r="I28" s="266">
        <f>SUM(I25:I27)</f>
        <v>0</v>
      </c>
      <c r="J28" s="345">
        <f>SUM(J25:K27)</f>
        <v>0</v>
      </c>
      <c r="K28" s="345"/>
      <c r="L28" s="265">
        <f>SUM(L25:L27)</f>
        <v>0</v>
      </c>
      <c r="M28" s="265"/>
      <c r="N28" s="265">
        <f>SUM(N25:N27)</f>
        <v>0</v>
      </c>
    </row>
    <row r="29" spans="1:15" s="31" customFormat="1" ht="26.25" customHeight="1">
      <c r="C29" s="337" t="s">
        <v>855</v>
      </c>
      <c r="D29" s="338"/>
      <c r="E29" s="338"/>
      <c r="F29" s="396" t="s">
        <v>814</v>
      </c>
      <c r="G29" s="397"/>
      <c r="H29" s="398"/>
      <c r="I29" s="399" t="s">
        <v>267</v>
      </c>
      <c r="J29" s="400"/>
      <c r="K29" s="401"/>
      <c r="L29" s="109" t="s">
        <v>269</v>
      </c>
      <c r="M29" s="18" t="s">
        <v>270</v>
      </c>
      <c r="N29" s="4" t="s">
        <v>816</v>
      </c>
    </row>
    <row r="30" spans="1:15" s="31" customFormat="1" ht="12.75" customHeight="1">
      <c r="A30" s="412" t="s">
        <v>639</v>
      </c>
      <c r="B30" s="413"/>
      <c r="C30" s="3" t="s">
        <v>640</v>
      </c>
      <c r="D30" s="3" t="s">
        <v>641</v>
      </c>
      <c r="E30" s="15" t="s">
        <v>642</v>
      </c>
      <c r="F30" s="98" t="s">
        <v>640</v>
      </c>
      <c r="G30" s="3" t="s">
        <v>641</v>
      </c>
      <c r="H30" s="105" t="s">
        <v>642</v>
      </c>
      <c r="I30" s="110" t="s">
        <v>815</v>
      </c>
      <c r="J30" s="402" t="s">
        <v>836</v>
      </c>
      <c r="K30" s="402"/>
      <c r="L30" s="232" t="s">
        <v>878</v>
      </c>
      <c r="M30" s="18" t="s">
        <v>271</v>
      </c>
      <c r="N30" s="19" t="s">
        <v>679</v>
      </c>
    </row>
    <row r="31" spans="1:15" s="31" customFormat="1" ht="12.75" customHeight="1">
      <c r="A31" s="410" t="s">
        <v>448</v>
      </c>
      <c r="B31" s="411"/>
      <c r="C31" s="100"/>
      <c r="D31" s="20"/>
      <c r="E31" s="112" t="str">
        <f>IF(C31&gt;0,C31*(D31+0),"")</f>
        <v/>
      </c>
      <c r="F31" s="100"/>
      <c r="G31" s="20"/>
      <c r="H31" s="112" t="str">
        <f>IF(F31&gt;0,F31*(G31+0),"")</f>
        <v/>
      </c>
      <c r="I31" s="246"/>
      <c r="J31" s="403"/>
      <c r="K31" s="404"/>
      <c r="L31" s="106"/>
      <c r="M31" s="114"/>
      <c r="N31" s="115" t="str">
        <f>IF($I31&gt;0,($I$31*$J$31*$L$31)*($M$31),"")</f>
        <v/>
      </c>
    </row>
    <row r="32" spans="1:15" s="31" customFormat="1" ht="12.75" customHeight="1">
      <c r="A32" s="406" t="s">
        <v>448</v>
      </c>
      <c r="B32" s="407"/>
      <c r="C32" s="100"/>
      <c r="D32" s="20"/>
      <c r="E32" s="112" t="str">
        <f>IF(C32&gt;0,C32*(D32+0),"")</f>
        <v/>
      </c>
      <c r="F32" s="100"/>
      <c r="G32" s="20"/>
      <c r="H32" s="112" t="str">
        <f>IF(F32&gt;0,F32*(G32+0),"")</f>
        <v/>
      </c>
      <c r="I32" s="247"/>
      <c r="J32" s="405"/>
      <c r="K32" s="405"/>
      <c r="L32" s="113"/>
      <c r="M32" s="114"/>
      <c r="N32" s="115" t="str">
        <f>IF($I32&gt;0,($I$32*$J$32*$L$32)*($M$32),"")</f>
        <v/>
      </c>
    </row>
    <row r="33" spans="1:14" s="31" customFormat="1" ht="12.75" customHeight="1">
      <c r="A33" s="394"/>
      <c r="B33" s="394"/>
      <c r="C33" s="270"/>
      <c r="D33" s="271"/>
      <c r="E33" s="270">
        <f>SUM(E31:E32)</f>
        <v>0</v>
      </c>
      <c r="F33" s="270"/>
      <c r="G33" s="271"/>
      <c r="H33" s="272">
        <f>SUM(H30:H32)</f>
        <v>0</v>
      </c>
      <c r="I33" s="273">
        <f>SUM(I30:I32)</f>
        <v>0</v>
      </c>
      <c r="J33" s="395">
        <f>SUM(J30:K32)</f>
        <v>0</v>
      </c>
      <c r="K33" s="395"/>
      <c r="L33" s="272"/>
      <c r="M33" s="272"/>
      <c r="N33" s="272">
        <f>SUM(N31:N32)</f>
        <v>0</v>
      </c>
    </row>
    <row r="34" spans="1:14" s="31" customFormat="1" ht="12.75" customHeight="1">
      <c r="A34" s="107" t="s">
        <v>285</v>
      </c>
      <c r="B34" s="108"/>
      <c r="C34" s="408" t="s">
        <v>850</v>
      </c>
      <c r="D34" s="408"/>
      <c r="E34" s="408"/>
      <c r="F34" s="408"/>
      <c r="G34" s="408"/>
      <c r="H34" s="408"/>
      <c r="I34" s="408"/>
      <c r="J34" s="408"/>
      <c r="K34" s="408"/>
      <c r="L34" s="408"/>
      <c r="M34" s="408"/>
      <c r="N34" s="408"/>
    </row>
    <row r="35" spans="1:14" s="31" customFormat="1" ht="12" customHeight="1">
      <c r="A35" s="40" t="s">
        <v>803</v>
      </c>
      <c r="B35" s="86">
        <f>A9</f>
        <v>1</v>
      </c>
      <c r="C35" s="409"/>
      <c r="D35" s="409"/>
      <c r="E35" s="409"/>
      <c r="F35" s="409"/>
      <c r="G35" s="409"/>
      <c r="H35" s="409"/>
      <c r="I35" s="409"/>
      <c r="J35" s="409"/>
      <c r="K35" s="409"/>
      <c r="L35" s="409"/>
      <c r="M35" s="409"/>
      <c r="N35" s="409"/>
    </row>
    <row r="36" spans="1:14" s="31" customFormat="1" ht="12" customHeight="1">
      <c r="A36" s="40" t="s">
        <v>802</v>
      </c>
      <c r="B36" s="72">
        <f>VLOOKUP(B7,'Gemeenten met categorie'!$A$3:$C$389,3,FALSE)</f>
        <v>1</v>
      </c>
      <c r="C36" s="233"/>
      <c r="D36" s="233"/>
      <c r="E36" s="416" t="s">
        <v>753</v>
      </c>
      <c r="F36" s="417"/>
      <c r="G36" s="414" t="s">
        <v>754</v>
      </c>
      <c r="H36" s="415"/>
      <c r="I36" s="116" t="s">
        <v>771</v>
      </c>
      <c r="J36" s="414" t="s">
        <v>757</v>
      </c>
      <c r="K36" s="418"/>
      <c r="L36" s="418"/>
      <c r="M36" s="415"/>
      <c r="N36" s="392" t="s">
        <v>773</v>
      </c>
    </row>
    <row r="37" spans="1:14" s="31" customFormat="1" ht="12" customHeight="1">
      <c r="A37" s="117" t="s">
        <v>749</v>
      </c>
      <c r="B37" s="83" t="s">
        <v>774</v>
      </c>
      <c r="C37" s="118" t="s">
        <v>750</v>
      </c>
      <c r="D37" s="119" t="s">
        <v>775</v>
      </c>
      <c r="E37" s="83" t="s">
        <v>751</v>
      </c>
      <c r="F37" s="83" t="s">
        <v>752</v>
      </c>
      <c r="G37" s="120" t="s">
        <v>755</v>
      </c>
      <c r="H37" s="118" t="s">
        <v>756</v>
      </c>
      <c r="I37" s="121" t="s">
        <v>772</v>
      </c>
      <c r="J37" s="118" t="s">
        <v>769</v>
      </c>
      <c r="K37" s="83" t="s">
        <v>752</v>
      </c>
      <c r="L37" s="83" t="s">
        <v>768</v>
      </c>
      <c r="M37" s="83" t="s">
        <v>770</v>
      </c>
      <c r="N37" s="393"/>
    </row>
    <row r="38" spans="1:14" s="31" customFormat="1">
      <c r="A38" s="122" t="s">
        <v>804</v>
      </c>
      <c r="B38" s="123">
        <f>IF($H$28&lt;=15,$H$28,0)</f>
        <v>0</v>
      </c>
      <c r="C38" s="124" t="s">
        <v>642</v>
      </c>
      <c r="D38" s="123"/>
      <c r="E38" s="125">
        <f>IF($B$38&gt;0,'Tabel Tarieven'!$R6,0)</f>
        <v>0</v>
      </c>
      <c r="F38" s="125">
        <f>IF($B38&gt;0,'Tabel Tarieven'!$R22,0)</f>
        <v>0</v>
      </c>
      <c r="G38" s="125">
        <f>IF($B38&gt;0,'Tabel Tarieven'!$R28,0)</f>
        <v>0</v>
      </c>
      <c r="H38" s="126"/>
      <c r="I38" s="130">
        <f>IF($B38&gt;0,'Tabel Tarieven'!$R34,0)</f>
        <v>0</v>
      </c>
      <c r="J38" s="130">
        <f>E38*B38</f>
        <v>0</v>
      </c>
      <c r="K38" s="130">
        <f>F38*B38</f>
        <v>0</v>
      </c>
      <c r="L38" s="130">
        <f>G38</f>
        <v>0</v>
      </c>
      <c r="M38" s="130">
        <f>I38*B38</f>
        <v>0</v>
      </c>
      <c r="N38" s="130">
        <f>+SUM(J38:M38)</f>
        <v>0</v>
      </c>
    </row>
    <row r="39" spans="1:14" s="31" customFormat="1">
      <c r="A39" s="127" t="s">
        <v>805</v>
      </c>
      <c r="B39" s="128">
        <f>IF($H$28&gt;15,IF($B$35=1,IF($H$28&lt;=100,$H$28,0),$H$28),0)</f>
        <v>0</v>
      </c>
      <c r="C39" s="129" t="s">
        <v>642</v>
      </c>
      <c r="D39" s="128">
        <f>IF(B39&gt;0,$F$28,0)</f>
        <v>0</v>
      </c>
      <c r="E39" s="130">
        <f>IF(B39&gt;0,'Tabel Tarieven'!$R7,0)</f>
        <v>0</v>
      </c>
      <c r="F39" s="130">
        <f>IF($B39&gt;0,'Tabel Tarieven'!$R23,0)</f>
        <v>0</v>
      </c>
      <c r="G39" s="131"/>
      <c r="H39" s="130">
        <f>IF($B39&gt;0,'Tabel Tarieven'!$R29,0)</f>
        <v>0</v>
      </c>
      <c r="I39" s="130">
        <f>IF($B39&gt;0,'Tabel Tarieven'!$R35,0)</f>
        <v>0</v>
      </c>
      <c r="J39" s="130">
        <f t="shared" ref="J39:J45" si="0">E39*B39</f>
        <v>0</v>
      </c>
      <c r="K39" s="130">
        <f t="shared" ref="K39:K43" si="1">F39*B39</f>
        <v>0</v>
      </c>
      <c r="L39" s="130">
        <f>H39*D39</f>
        <v>0</v>
      </c>
      <c r="M39" s="130">
        <f t="shared" ref="M39:M45" si="2">I39*B39</f>
        <v>0</v>
      </c>
      <c r="N39" s="130">
        <f t="shared" ref="N39:N49" si="3">+SUM(J39:M39)</f>
        <v>0</v>
      </c>
    </row>
    <row r="40" spans="1:14" s="31" customFormat="1">
      <c r="A40" s="141" t="s">
        <v>901</v>
      </c>
      <c r="B40" s="128">
        <f>IF($B$35=1,IF($H$28&gt;100,$H$28,0),0)</f>
        <v>0</v>
      </c>
      <c r="C40" s="129" t="s">
        <v>642</v>
      </c>
      <c r="D40" s="128">
        <f>IF(B40&gt;0,$F$28,0)</f>
        <v>0</v>
      </c>
      <c r="E40" s="130">
        <f>IF(B40&gt;0,'Tabel Tarieven'!$R8,0)</f>
        <v>0</v>
      </c>
      <c r="F40" s="130">
        <f>IF($B40&gt;0,'Tabel Tarieven'!$R24,0)</f>
        <v>0</v>
      </c>
      <c r="G40" s="132"/>
      <c r="H40" s="130">
        <f>IF($B40&gt;0,'Tabel Tarieven'!$R30,0)</f>
        <v>0</v>
      </c>
      <c r="I40" s="130">
        <f>IF($B40&gt;0,'Tabel Tarieven'!$R36,0)</f>
        <v>0</v>
      </c>
      <c r="J40" s="130">
        <f t="shared" si="0"/>
        <v>0</v>
      </c>
      <c r="K40" s="130">
        <f t="shared" si="1"/>
        <v>0</v>
      </c>
      <c r="L40" s="130">
        <f>H40*D40</f>
        <v>0</v>
      </c>
      <c r="M40" s="130">
        <f t="shared" si="2"/>
        <v>0</v>
      </c>
      <c r="N40" s="130">
        <f t="shared" si="3"/>
        <v>0</v>
      </c>
    </row>
    <row r="41" spans="1:14" s="31" customFormat="1">
      <c r="A41" s="127" t="s">
        <v>807</v>
      </c>
      <c r="B41" s="128">
        <f>IF($E$28&lt;=15,$E$28,0)</f>
        <v>0</v>
      </c>
      <c r="C41" s="129" t="s">
        <v>642</v>
      </c>
      <c r="D41" s="128"/>
      <c r="E41" s="130">
        <f>IF(B41&gt;0,'Tabel Tarieven'!$R9,0)</f>
        <v>0</v>
      </c>
      <c r="F41" s="130">
        <f>IF($B41&gt;0,'Tabel Tarieven'!$R25,0)</f>
        <v>0</v>
      </c>
      <c r="G41" s="130">
        <f>IF($B41&gt;0,'Tabel Tarieven'!$R31,0)</f>
        <v>0</v>
      </c>
      <c r="H41" s="133"/>
      <c r="I41" s="130">
        <f>IF($B41&gt;0,'Tabel Tarieven'!$R37,0)</f>
        <v>0</v>
      </c>
      <c r="J41" s="130">
        <f t="shared" si="0"/>
        <v>0</v>
      </c>
      <c r="K41" s="130">
        <f t="shared" si="1"/>
        <v>0</v>
      </c>
      <c r="L41" s="130">
        <f>G41</f>
        <v>0</v>
      </c>
      <c r="M41" s="130">
        <f t="shared" si="2"/>
        <v>0</v>
      </c>
      <c r="N41" s="130">
        <f t="shared" si="3"/>
        <v>0</v>
      </c>
    </row>
    <row r="42" spans="1:14" s="31" customFormat="1">
      <c r="A42" s="134" t="s">
        <v>808</v>
      </c>
      <c r="B42" s="128">
        <f>IF($E$28&gt;15,IF($B$35=1,IF($E$28&lt;=100,$E$28,0),$E$28),0)</f>
        <v>0</v>
      </c>
      <c r="C42" s="129" t="s">
        <v>642</v>
      </c>
      <c r="D42" s="128">
        <f>IF(B42&gt;0,$C$28,0)</f>
        <v>0</v>
      </c>
      <c r="E42" s="130">
        <f>IF(B42&gt;0,'Tabel Tarieven'!$R10,0)</f>
        <v>0</v>
      </c>
      <c r="F42" s="130">
        <f>IF($B42&gt;0,'Tabel Tarieven'!$R26,0)</f>
        <v>0</v>
      </c>
      <c r="G42" s="132"/>
      <c r="H42" s="130">
        <f>IF($B42&gt;0,'Tabel Tarieven'!$R32,0)</f>
        <v>0</v>
      </c>
      <c r="I42" s="130">
        <f>IF($B42&gt;0,'Tabel Tarieven'!$R38,0)</f>
        <v>0</v>
      </c>
      <c r="J42" s="130">
        <f t="shared" si="0"/>
        <v>0</v>
      </c>
      <c r="K42" s="130">
        <f t="shared" si="1"/>
        <v>0</v>
      </c>
      <c r="L42" s="130">
        <f>H42*D42</f>
        <v>0</v>
      </c>
      <c r="M42" s="130">
        <f t="shared" si="2"/>
        <v>0</v>
      </c>
      <c r="N42" s="130">
        <f t="shared" si="3"/>
        <v>0</v>
      </c>
    </row>
    <row r="43" spans="1:14" s="31" customFormat="1">
      <c r="A43" s="269" t="s">
        <v>902</v>
      </c>
      <c r="B43" s="128">
        <f>IF($B$35=1,IF($E$28&gt;100,$E$28,0),0)</f>
        <v>0</v>
      </c>
      <c r="C43" s="129" t="s">
        <v>642</v>
      </c>
      <c r="D43" s="128">
        <f>IF(B43&gt;0,$C$28,0)</f>
        <v>0</v>
      </c>
      <c r="E43" s="130">
        <f>IF(B43&gt;0,'Tabel Tarieven'!$R11,0)</f>
        <v>0</v>
      </c>
      <c r="F43" s="130">
        <f>IF($B43&gt;0,'Tabel Tarieven'!$R27,0)</f>
        <v>0</v>
      </c>
      <c r="G43" s="132"/>
      <c r="H43" s="130">
        <f>IF($B43&gt;0,'Tabel Tarieven'!$R33,0)</f>
        <v>0</v>
      </c>
      <c r="I43" s="130">
        <f>IF($B43&gt;0,'Tabel Tarieven'!$R39,0)</f>
        <v>0</v>
      </c>
      <c r="J43" s="130">
        <f t="shared" si="0"/>
        <v>0</v>
      </c>
      <c r="K43" s="130">
        <f t="shared" si="1"/>
        <v>0</v>
      </c>
      <c r="L43" s="130">
        <f>H43*D43</f>
        <v>0</v>
      </c>
      <c r="M43" s="130">
        <f t="shared" si="2"/>
        <v>0</v>
      </c>
      <c r="N43" s="130">
        <f t="shared" si="3"/>
        <v>0</v>
      </c>
    </row>
    <row r="44" spans="1:14" s="31" customFormat="1">
      <c r="A44" s="134" t="s">
        <v>326</v>
      </c>
      <c r="B44" s="128">
        <f>I28</f>
        <v>0</v>
      </c>
      <c r="C44" s="140" t="s">
        <v>643</v>
      </c>
      <c r="D44" s="135"/>
      <c r="E44" s="130">
        <f>IF($B44&gt;0,'Tabel Tarieven'!$R12,0)</f>
        <v>0</v>
      </c>
      <c r="F44" s="136"/>
      <c r="G44" s="132"/>
      <c r="H44" s="137"/>
      <c r="I44" s="130">
        <f>IF($B44&gt;0,'Tabel Tarieven'!$R40,0)</f>
        <v>0</v>
      </c>
      <c r="J44" s="130">
        <f t="shared" si="0"/>
        <v>0</v>
      </c>
      <c r="K44" s="130"/>
      <c r="L44" s="130"/>
      <c r="M44" s="130">
        <f t="shared" si="2"/>
        <v>0</v>
      </c>
      <c r="N44" s="130">
        <f t="shared" si="3"/>
        <v>0</v>
      </c>
    </row>
    <row r="45" spans="1:14" s="31" customFormat="1">
      <c r="A45" s="127" t="s">
        <v>776</v>
      </c>
      <c r="B45" s="128">
        <f>J28</f>
        <v>0</v>
      </c>
      <c r="C45" s="140" t="s">
        <v>643</v>
      </c>
      <c r="D45" s="135"/>
      <c r="E45" s="130">
        <f>IF($B45&gt;0,'Tabel Tarieven'!$R13,0)</f>
        <v>0</v>
      </c>
      <c r="F45" s="136"/>
      <c r="G45" s="132"/>
      <c r="H45" s="138"/>
      <c r="I45" s="130">
        <f>IF($B45&gt;0,'Tabel Tarieven'!$R41,0)</f>
        <v>0</v>
      </c>
      <c r="J45" s="130">
        <f t="shared" si="0"/>
        <v>0</v>
      </c>
      <c r="K45" s="130"/>
      <c r="L45" s="130"/>
      <c r="M45" s="130">
        <f t="shared" si="2"/>
        <v>0</v>
      </c>
      <c r="N45" s="130">
        <f t="shared" si="3"/>
        <v>0</v>
      </c>
    </row>
    <row r="46" spans="1:14" s="31" customFormat="1">
      <c r="A46" s="141" t="s">
        <v>903</v>
      </c>
      <c r="B46" s="128">
        <f>IF(E33&lt;=15,E33,0)</f>
        <v>0</v>
      </c>
      <c r="C46" s="140" t="s">
        <v>785</v>
      </c>
      <c r="D46" s="135"/>
      <c r="E46" s="130">
        <f>IF($B46&gt;0,'Tabel Tarieven'!$R20,0)</f>
        <v>0</v>
      </c>
      <c r="F46" s="136"/>
      <c r="G46" s="132"/>
      <c r="H46" s="138"/>
      <c r="I46" s="130">
        <f>IF($B46&gt;0,'Tabel Tarieven'!R44,0)</f>
        <v>0</v>
      </c>
      <c r="J46" s="130">
        <f>IF(E46&gt;0,E46,0)</f>
        <v>0</v>
      </c>
      <c r="K46" s="130"/>
      <c r="L46" s="130"/>
      <c r="M46" s="130">
        <f>IF(I46&gt;0,I46,0)</f>
        <v>0</v>
      </c>
      <c r="N46" s="130">
        <f t="shared" si="3"/>
        <v>0</v>
      </c>
    </row>
    <row r="47" spans="1:14" s="31" customFormat="1">
      <c r="A47" s="141" t="s">
        <v>892</v>
      </c>
      <c r="B47" s="128">
        <f>IF(H33&lt;=15,H33,0)</f>
        <v>0</v>
      </c>
      <c r="C47" s="140" t="s">
        <v>785</v>
      </c>
      <c r="D47" s="135"/>
      <c r="E47" s="130"/>
      <c r="F47" s="136"/>
      <c r="G47" s="132"/>
      <c r="H47" s="138"/>
      <c r="I47" s="130">
        <f>IF($B47&gt;0,'Tabel Tarieven'!R44,0)</f>
        <v>0</v>
      </c>
      <c r="J47" s="130"/>
      <c r="K47" s="130"/>
      <c r="L47" s="130"/>
      <c r="M47" s="130">
        <f>IF(I47&gt;0,I47,0)</f>
        <v>0</v>
      </c>
      <c r="N47" s="130">
        <f t="shared" si="3"/>
        <v>0</v>
      </c>
    </row>
    <row r="48" spans="1:14" s="31" customFormat="1">
      <c r="A48" s="141" t="s">
        <v>904</v>
      </c>
      <c r="B48" s="128">
        <f>IF(E33&gt;15,E33,0)</f>
        <v>0</v>
      </c>
      <c r="C48" s="140" t="s">
        <v>642</v>
      </c>
      <c r="D48" s="135"/>
      <c r="E48" s="130">
        <f>IF($B48&gt;0,'Tabel Tarieven'!$R21,0)</f>
        <v>0</v>
      </c>
      <c r="F48" s="136"/>
      <c r="G48" s="132"/>
      <c r="H48" s="138"/>
      <c r="I48" s="130">
        <f>IF($B48&gt;0,'Tabel Tarieven'!R45,0)</f>
        <v>0</v>
      </c>
      <c r="J48" s="130">
        <f t="shared" ref="J48:J49" si="4">E48*B48</f>
        <v>0</v>
      </c>
      <c r="K48" s="130"/>
      <c r="L48" s="130"/>
      <c r="M48" s="130">
        <f t="shared" ref="M48:M49" si="5">I48*B48</f>
        <v>0</v>
      </c>
      <c r="N48" s="130">
        <f t="shared" si="3"/>
        <v>0</v>
      </c>
    </row>
    <row r="49" spans="1:14" s="31" customFormat="1">
      <c r="A49" s="254" t="s">
        <v>891</v>
      </c>
      <c r="B49" s="255">
        <f>IF(H33&gt;15,H33,0)</f>
        <v>0</v>
      </c>
      <c r="C49" s="256" t="s">
        <v>642</v>
      </c>
      <c r="D49" s="257"/>
      <c r="E49" s="258"/>
      <c r="F49" s="259"/>
      <c r="G49" s="260"/>
      <c r="H49" s="261"/>
      <c r="I49" s="258">
        <f>IF($B49&gt;0,'Tabel Tarieven'!R45,0)</f>
        <v>0</v>
      </c>
      <c r="J49" s="258">
        <f t="shared" si="4"/>
        <v>0</v>
      </c>
      <c r="K49" s="258"/>
      <c r="L49" s="258"/>
      <c r="M49" s="258">
        <f t="shared" si="5"/>
        <v>0</v>
      </c>
      <c r="N49" s="258">
        <f t="shared" si="3"/>
        <v>0</v>
      </c>
    </row>
    <row r="50" spans="1:14" s="31" customFormat="1">
      <c r="A50" s="142" t="s">
        <v>832</v>
      </c>
      <c r="B50" s="143"/>
      <c r="C50" s="144" t="s">
        <v>833</v>
      </c>
      <c r="D50" s="248"/>
      <c r="E50" s="249">
        <f>IF($B50&gt;0,'Tabel Tarieven'!$R16,0)</f>
        <v>0</v>
      </c>
      <c r="F50" s="250"/>
      <c r="G50" s="251"/>
      <c r="H50" s="252"/>
      <c r="I50" s="249">
        <f>IF($B50&gt;0,'Tabel Tarieven'!R46,0)</f>
        <v>0</v>
      </c>
      <c r="J50" s="249"/>
      <c r="K50" s="249"/>
      <c r="L50" s="249"/>
      <c r="M50" s="253">
        <f t="shared" ref="M50" si="6">I50*B50</f>
        <v>0</v>
      </c>
      <c r="N50" s="145">
        <f>N28</f>
        <v>0</v>
      </c>
    </row>
    <row r="51" spans="1:14" s="31" customFormat="1">
      <c r="A51" s="146" t="s">
        <v>816</v>
      </c>
      <c r="B51" s="147">
        <f>(I31*J31)+I32*J32</f>
        <v>0</v>
      </c>
      <c r="C51" s="148" t="s">
        <v>642</v>
      </c>
      <c r="D51" s="150"/>
      <c r="E51" s="151">
        <f>IF($B51&gt;0,'Tabel Tarieven'!$R17,0)</f>
        <v>0</v>
      </c>
      <c r="F51" s="152"/>
      <c r="G51" s="153"/>
      <c r="H51" s="154"/>
      <c r="I51" s="151">
        <v>0</v>
      </c>
      <c r="J51" s="151"/>
      <c r="K51" s="151"/>
      <c r="L51" s="151"/>
      <c r="M51" s="155">
        <f t="shared" ref="M51" si="7">I51*B51</f>
        <v>0</v>
      </c>
      <c r="N51" s="149">
        <f>N33</f>
        <v>0</v>
      </c>
    </row>
    <row r="52" spans="1:14" s="31" customFormat="1" ht="13.5" thickBot="1">
      <c r="A52" s="26"/>
      <c r="B52" s="26"/>
      <c r="C52" s="26"/>
      <c r="D52" s="26"/>
      <c r="E52" s="26"/>
      <c r="F52" s="27"/>
      <c r="G52" s="28"/>
      <c r="H52" s="26"/>
      <c r="I52" s="29"/>
      <c r="J52" s="30"/>
      <c r="K52" s="78"/>
      <c r="L52" s="78"/>
      <c r="M52" s="78"/>
      <c r="N52" s="267"/>
    </row>
    <row r="53" spans="1:14" s="31" customFormat="1" ht="13.5" thickTop="1">
      <c r="A53" s="46"/>
      <c r="B53" s="46"/>
      <c r="C53" s="46"/>
      <c r="D53" s="46"/>
      <c r="E53" s="46"/>
      <c r="F53" s="46"/>
      <c r="G53" s="46"/>
      <c r="H53" s="46"/>
      <c r="I53" s="46"/>
      <c r="J53" s="46"/>
      <c r="K53" s="46"/>
      <c r="L53" s="46"/>
      <c r="M53" s="82"/>
      <c r="N53" s="82"/>
    </row>
    <row r="54" spans="1:14" s="31" customFormat="1">
      <c r="A54" s="46" t="s">
        <v>645</v>
      </c>
      <c r="B54" s="46"/>
      <c r="C54" s="237" t="str">
        <f>M3</f>
        <v>………………………………………</v>
      </c>
      <c r="D54" s="237"/>
      <c r="E54" s="70" t="s">
        <v>646</v>
      </c>
      <c r="F54" s="238">
        <f ca="1">M2</f>
        <v>46000.339566898147</v>
      </c>
      <c r="G54" s="69"/>
      <c r="H54" s="46"/>
      <c r="I54" s="46" t="s">
        <v>681</v>
      </c>
      <c r="J54" s="234" t="s">
        <v>835</v>
      </c>
      <c r="K54" s="235"/>
      <c r="L54" s="235"/>
      <c r="M54" s="236"/>
      <c r="N54" s="236"/>
    </row>
    <row r="55" spans="1:14" s="31" customFormat="1">
      <c r="E55" s="71"/>
      <c r="M55" s="82"/>
      <c r="N55" s="82"/>
    </row>
    <row r="56" spans="1:14" s="31" customFormat="1" ht="15">
      <c r="A56" s="53" t="s">
        <v>92</v>
      </c>
      <c r="B56" s="66" t="s">
        <v>93</v>
      </c>
      <c r="C56" s="66"/>
      <c r="D56" s="66"/>
      <c r="E56" s="66"/>
      <c r="F56" s="66"/>
      <c r="G56" s="66"/>
      <c r="H56" s="66"/>
      <c r="I56" s="66"/>
      <c r="J56" s="66"/>
      <c r="K56" s="66"/>
      <c r="L56" s="239"/>
      <c r="M56" s="236"/>
      <c r="N56" s="236"/>
    </row>
    <row r="57" spans="1:14" s="31" customFormat="1" ht="13.5" thickBot="1">
      <c r="A57" s="26"/>
      <c r="B57" s="26"/>
      <c r="C57" s="26"/>
      <c r="D57" s="26"/>
      <c r="E57" s="26"/>
      <c r="F57" s="27"/>
      <c r="G57" s="28"/>
      <c r="H57" s="26"/>
      <c r="I57" s="29"/>
      <c r="J57" s="30"/>
      <c r="K57" s="78"/>
      <c r="L57" s="78"/>
      <c r="M57" s="78"/>
      <c r="N57" s="78"/>
    </row>
    <row r="58" spans="1:14" s="31" customFormat="1" ht="11.1" customHeight="1" thickTop="1">
      <c r="A58" s="46"/>
      <c r="B58" s="69"/>
      <c r="C58" s="69"/>
      <c r="D58" s="76"/>
      <c r="E58" s="76"/>
      <c r="F58" s="46"/>
      <c r="G58" s="47"/>
      <c r="H58" s="48"/>
      <c r="I58" s="21"/>
      <c r="J58" s="6"/>
      <c r="K58" s="21"/>
      <c r="L58" s="51"/>
      <c r="M58" s="82"/>
      <c r="N58" s="82"/>
    </row>
    <row r="59" spans="1:14" s="31" customFormat="1" ht="11.1" customHeight="1">
      <c r="A59" s="46"/>
      <c r="B59" s="69"/>
      <c r="C59" s="69"/>
      <c r="D59" s="76"/>
      <c r="E59" s="76"/>
      <c r="F59" s="46"/>
      <c r="G59" s="47"/>
      <c r="H59" s="48"/>
      <c r="I59" s="21"/>
      <c r="J59" s="6"/>
      <c r="K59" s="21"/>
      <c r="L59" s="51"/>
      <c r="M59" s="82"/>
      <c r="N59" s="82"/>
    </row>
    <row r="60" spans="1:14" s="31" customFormat="1" ht="11.1" customHeight="1">
      <c r="A60" s="46"/>
      <c r="B60" s="69"/>
      <c r="C60" s="69"/>
      <c r="D60" s="76"/>
      <c r="E60" s="76"/>
      <c r="F60" s="46"/>
      <c r="G60" s="47"/>
      <c r="H60" s="48"/>
      <c r="I60" s="21"/>
      <c r="J60" s="6"/>
      <c r="K60" s="21"/>
      <c r="L60" s="51"/>
      <c r="M60" s="82"/>
      <c r="N60" s="82"/>
    </row>
    <row r="61" spans="1:14" s="31" customFormat="1" ht="11.1" customHeight="1">
      <c r="A61" s="23"/>
      <c r="B61" s="69"/>
      <c r="C61" s="69"/>
      <c r="D61" s="76"/>
      <c r="E61" s="76"/>
      <c r="F61" s="46"/>
      <c r="G61" s="47"/>
      <c r="H61" s="48"/>
      <c r="I61" s="21"/>
      <c r="J61" s="6"/>
      <c r="K61" s="21"/>
      <c r="L61" s="51"/>
      <c r="M61" s="82"/>
      <c r="N61" s="82"/>
    </row>
    <row r="62" spans="1:14" s="31" customFormat="1" ht="11.1" customHeight="1">
      <c r="A62" s="46"/>
      <c r="B62" s="69"/>
      <c r="C62" s="69"/>
      <c r="D62" s="76"/>
      <c r="E62" s="76"/>
      <c r="F62" s="46"/>
      <c r="G62" s="47"/>
      <c r="H62" s="48"/>
      <c r="I62" s="21"/>
      <c r="J62" s="6"/>
      <c r="K62" s="21"/>
      <c r="L62" s="51"/>
      <c r="M62" s="82"/>
      <c r="N62" s="82"/>
    </row>
    <row r="63" spans="1:14" s="31" customFormat="1" ht="11.1" customHeight="1">
      <c r="A63" s="46"/>
      <c r="B63" s="69"/>
      <c r="C63" s="69"/>
      <c r="D63" s="76"/>
      <c r="E63" s="76"/>
      <c r="F63" s="46"/>
      <c r="G63" s="47"/>
      <c r="H63" s="48"/>
      <c r="I63" s="21"/>
      <c r="J63" s="6"/>
      <c r="K63" s="21"/>
      <c r="L63" s="51"/>
      <c r="M63" s="82"/>
      <c r="N63" s="82"/>
    </row>
    <row r="64" spans="1:14" s="31" customFormat="1" ht="11.1" customHeight="1">
      <c r="A64" s="46"/>
      <c r="B64" s="69"/>
      <c r="C64" s="69"/>
      <c r="D64" s="76"/>
      <c r="E64" s="76"/>
      <c r="F64" s="46"/>
      <c r="G64" s="47"/>
      <c r="H64" s="48"/>
      <c r="I64" s="21"/>
      <c r="J64" s="6"/>
      <c r="K64" s="21"/>
      <c r="L64" s="51"/>
      <c r="M64" s="82"/>
      <c r="N64" s="82"/>
    </row>
    <row r="65" spans="1:14" s="31" customFormat="1" ht="11.1" customHeight="1">
      <c r="A65" s="46"/>
      <c r="B65" s="69"/>
      <c r="C65" s="69"/>
      <c r="D65" s="76"/>
      <c r="E65" s="76"/>
      <c r="F65" s="46"/>
      <c r="G65" s="47"/>
      <c r="H65" s="48"/>
      <c r="I65" s="21"/>
      <c r="J65" s="6"/>
      <c r="K65" s="21"/>
      <c r="L65" s="51"/>
      <c r="M65" s="82"/>
      <c r="N65" s="82"/>
    </row>
    <row r="66" spans="1:14" s="31" customFormat="1" ht="11.1" customHeight="1">
      <c r="A66" s="67"/>
      <c r="B66" s="69"/>
      <c r="C66" s="69"/>
      <c r="D66" s="76"/>
      <c r="E66" s="76"/>
      <c r="F66" s="46"/>
      <c r="G66" s="47"/>
      <c r="H66" s="22"/>
      <c r="I66" s="21"/>
      <c r="J66" s="6"/>
      <c r="K66" s="49"/>
      <c r="L66" s="51"/>
      <c r="M66" s="82"/>
      <c r="N66" s="82"/>
    </row>
    <row r="67" spans="1:14" s="31" customFormat="1" ht="11.1" customHeight="1">
      <c r="A67" s="46"/>
      <c r="B67" s="69"/>
      <c r="C67" s="69"/>
      <c r="D67" s="76"/>
      <c r="E67" s="76"/>
      <c r="F67" s="46"/>
      <c r="G67" s="47"/>
      <c r="H67" s="22"/>
      <c r="I67" s="21"/>
      <c r="J67" s="6"/>
      <c r="K67" s="21"/>
      <c r="L67" s="51"/>
      <c r="M67" s="82"/>
      <c r="N67" s="82"/>
    </row>
    <row r="68" spans="1:14" s="31" customFormat="1" ht="3" customHeight="1">
      <c r="A68" s="46"/>
      <c r="B68" s="69"/>
      <c r="C68" s="69"/>
      <c r="D68" s="50"/>
      <c r="E68" s="50"/>
      <c r="F68" s="46"/>
      <c r="G68" s="46"/>
      <c r="H68" s="45"/>
      <c r="I68" s="21"/>
      <c r="J68" s="46"/>
      <c r="K68" s="45"/>
      <c r="L68" s="51"/>
      <c r="M68" s="46"/>
      <c r="N68" s="46"/>
    </row>
    <row r="69" spans="1:14" s="31" customFormat="1" ht="3" customHeight="1">
      <c r="A69" s="23"/>
      <c r="B69" s="23"/>
      <c r="C69" s="46"/>
      <c r="D69" s="24"/>
      <c r="E69" s="25"/>
      <c r="F69" s="46"/>
      <c r="G69" s="47"/>
      <c r="H69" s="21"/>
      <c r="I69" s="21"/>
      <c r="J69" s="6"/>
      <c r="K69" s="21"/>
      <c r="L69" s="51"/>
      <c r="M69" s="82"/>
      <c r="N69" s="82"/>
    </row>
    <row r="70" spans="1:14" s="31" customFormat="1" ht="11.1" customHeight="1">
      <c r="A70" s="77"/>
      <c r="B70" s="69"/>
      <c r="C70" s="69"/>
      <c r="D70" s="76"/>
      <c r="E70" s="76"/>
      <c r="F70" s="46"/>
      <c r="G70" s="47"/>
      <c r="H70" s="48"/>
      <c r="I70" s="21"/>
      <c r="J70" s="6"/>
      <c r="K70" s="21"/>
      <c r="L70" s="51"/>
      <c r="M70" s="82"/>
      <c r="N70" s="82"/>
    </row>
    <row r="71" spans="1:14" s="31" customFormat="1" ht="11.1" customHeight="1">
      <c r="A71" s="77"/>
      <c r="B71" s="69"/>
      <c r="C71" s="69"/>
      <c r="D71" s="76"/>
      <c r="E71" s="76"/>
      <c r="F71" s="46"/>
      <c r="G71" s="47"/>
      <c r="H71" s="48"/>
      <c r="I71" s="21"/>
      <c r="J71" s="6"/>
      <c r="K71" s="21"/>
      <c r="L71" s="51"/>
      <c r="M71" s="82"/>
      <c r="N71" s="82"/>
    </row>
    <row r="72" spans="1:14" s="31" customFormat="1" ht="11.1" customHeight="1">
      <c r="A72" s="23"/>
      <c r="B72" s="69"/>
      <c r="C72" s="69"/>
      <c r="D72" s="76"/>
      <c r="E72" s="76"/>
      <c r="F72" s="46"/>
      <c r="G72" s="47"/>
      <c r="H72" s="48"/>
      <c r="I72" s="21"/>
      <c r="J72" s="6"/>
      <c r="K72" s="21"/>
      <c r="L72" s="51"/>
      <c r="M72" s="82"/>
      <c r="N72" s="82"/>
    </row>
    <row r="73" spans="1:14" s="31" customFormat="1" ht="11.1" customHeight="1">
      <c r="A73" s="23"/>
      <c r="B73" s="69"/>
      <c r="C73" s="69"/>
      <c r="D73" s="76"/>
      <c r="E73" s="76"/>
      <c r="F73" s="46"/>
      <c r="G73" s="47"/>
      <c r="H73" s="48"/>
      <c r="I73" s="21"/>
      <c r="J73" s="6"/>
      <c r="K73" s="21"/>
      <c r="L73" s="51"/>
      <c r="M73" s="82"/>
      <c r="N73" s="82"/>
    </row>
    <row r="74" spans="1:14" s="31" customFormat="1" ht="6" customHeight="1">
      <c r="A74" s="23"/>
      <c r="B74" s="23"/>
      <c r="C74" s="46"/>
      <c r="D74" s="24"/>
      <c r="E74" s="25"/>
      <c r="F74" s="46"/>
      <c r="G74" s="47"/>
      <c r="H74" s="21"/>
      <c r="I74" s="21"/>
      <c r="J74" s="6"/>
      <c r="K74" s="21"/>
      <c r="L74" s="51"/>
      <c r="M74" s="82"/>
      <c r="N74" s="82"/>
    </row>
    <row r="75" spans="1:14" s="31" customFormat="1" ht="11.1" customHeight="1">
      <c r="A75" s="77"/>
      <c r="B75" s="69"/>
      <c r="C75" s="69"/>
      <c r="D75" s="76"/>
      <c r="E75" s="76"/>
      <c r="F75" s="46"/>
      <c r="G75" s="47"/>
      <c r="H75" s="22"/>
      <c r="I75" s="21"/>
      <c r="J75" s="6"/>
      <c r="K75" s="21"/>
      <c r="L75" s="51"/>
      <c r="M75" s="82"/>
      <c r="N75" s="82"/>
    </row>
    <row r="76" spans="1:14" s="31" customFormat="1" ht="11.1" customHeight="1">
      <c r="A76" s="77"/>
      <c r="B76" s="69"/>
      <c r="C76" s="69"/>
      <c r="D76" s="76"/>
      <c r="E76" s="76"/>
      <c r="F76" s="46"/>
      <c r="G76" s="47"/>
      <c r="H76" s="22"/>
      <c r="I76" s="21"/>
      <c r="J76" s="6"/>
      <c r="K76" s="21"/>
      <c r="L76" s="51"/>
      <c r="M76" s="82"/>
      <c r="N76" s="82"/>
    </row>
    <row r="77" spans="1:14" s="31" customFormat="1" ht="11.1" customHeight="1">
      <c r="A77" s="46"/>
      <c r="B77" s="69"/>
      <c r="C77" s="69"/>
      <c r="D77" s="76"/>
      <c r="E77" s="76"/>
      <c r="F77" s="46"/>
      <c r="G77" s="47"/>
      <c r="H77" s="22"/>
      <c r="I77" s="21"/>
      <c r="J77" s="6"/>
      <c r="K77" s="49"/>
      <c r="L77" s="51"/>
      <c r="M77" s="82"/>
      <c r="N77" s="82"/>
    </row>
    <row r="78" spans="1:14" s="31" customFormat="1" ht="11.1" customHeight="1">
      <c r="A78" s="46"/>
      <c r="B78" s="69"/>
      <c r="C78" s="69"/>
      <c r="D78" s="76"/>
      <c r="E78" s="76"/>
      <c r="F78" s="46"/>
      <c r="G78" s="47"/>
      <c r="H78" s="48"/>
      <c r="I78" s="21"/>
      <c r="J78" s="6"/>
      <c r="K78" s="21"/>
      <c r="L78" s="51"/>
      <c r="M78" s="82"/>
      <c r="N78" s="82"/>
    </row>
    <row r="79" spans="1:14" s="31" customFormat="1" ht="11.1" customHeight="1">
      <c r="A79" s="46"/>
      <c r="B79" s="69"/>
      <c r="C79" s="69"/>
      <c r="D79" s="76"/>
      <c r="E79" s="76"/>
      <c r="F79" s="46"/>
      <c r="G79" s="52"/>
      <c r="H79" s="22"/>
      <c r="I79" s="21"/>
      <c r="J79" s="6"/>
      <c r="K79" s="21"/>
      <c r="L79" s="51"/>
      <c r="M79" s="82"/>
      <c r="N79" s="82"/>
    </row>
    <row r="80" spans="1:14" s="31" customFormat="1" ht="11.1" customHeight="1">
      <c r="A80" s="46"/>
      <c r="B80" s="69"/>
      <c r="C80" s="69"/>
      <c r="D80" s="76"/>
      <c r="E80" s="76"/>
      <c r="F80" s="46"/>
      <c r="G80" s="52"/>
      <c r="H80" s="22"/>
      <c r="I80" s="21"/>
      <c r="J80" s="6"/>
      <c r="K80" s="21"/>
      <c r="L80" s="51"/>
      <c r="M80" s="82"/>
      <c r="N80" s="82"/>
    </row>
    <row r="81" spans="1:15" s="31" customFormat="1" ht="11.1" customHeight="1">
      <c r="A81" s="46"/>
      <c r="B81" s="69"/>
      <c r="C81" s="69"/>
      <c r="D81" s="76"/>
      <c r="E81" s="76"/>
      <c r="F81" s="46"/>
      <c r="G81" s="47"/>
      <c r="H81" s="48"/>
      <c r="I81" s="21"/>
      <c r="J81" s="6"/>
      <c r="K81" s="21"/>
      <c r="L81" s="51"/>
      <c r="M81" s="82"/>
      <c r="N81" s="82"/>
    </row>
    <row r="82" spans="1:15" s="31" customFormat="1" ht="11.1" customHeight="1">
      <c r="A82" s="46"/>
      <c r="B82" s="69"/>
      <c r="C82" s="69"/>
      <c r="D82" s="76"/>
      <c r="E82" s="76"/>
      <c r="F82" s="46"/>
      <c r="G82" s="47"/>
      <c r="H82" s="48"/>
      <c r="I82" s="21"/>
      <c r="J82" s="6"/>
      <c r="K82" s="21"/>
      <c r="L82" s="51"/>
      <c r="M82" s="84"/>
      <c r="N82" s="84"/>
    </row>
    <row r="83" spans="1:15" s="31" customFormat="1" ht="9.75" customHeight="1">
      <c r="M83" s="85"/>
      <c r="N83" s="85"/>
      <c r="O83" s="44"/>
    </row>
    <row r="84" spans="1:15" s="31" customFormat="1" ht="11.1" customHeight="1">
      <c r="M84" s="46"/>
      <c r="N84" s="46"/>
    </row>
    <row r="85" spans="1:15" s="31" customFormat="1" ht="11.1" customHeight="1">
      <c r="M85" s="46"/>
      <c r="N85" s="46"/>
    </row>
    <row r="86" spans="1:15" s="31" customFormat="1" ht="4.5" customHeight="1"/>
    <row r="87" spans="1:15" s="31" customFormat="1" ht="12.75" customHeight="1"/>
    <row r="88" spans="1:15" s="31" customFormat="1" ht="15">
      <c r="B88" s="53"/>
      <c r="M88" s="6" t="str">
        <f>IF(AND($A$9&gt;1,$A$9&lt;4,$E$28&lt;=15),('Gemeenten met categorie'!#REF!),"")</f>
        <v/>
      </c>
    </row>
    <row r="89" spans="1:15" s="31" customFormat="1"/>
    <row r="90" spans="1:15" s="31" customFormat="1"/>
    <row r="91" spans="1:15" s="31" customFormat="1"/>
    <row r="92" spans="1:15" s="31" customFormat="1"/>
    <row r="93" spans="1:15" s="31" customFormat="1"/>
    <row r="94" spans="1:15" s="31" customFormat="1"/>
    <row r="95" spans="1:15" s="31" customFormat="1"/>
    <row r="96" spans="1:15"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row r="340" s="31" customFormat="1"/>
    <row r="341" s="31" customFormat="1"/>
    <row r="342" s="31" customFormat="1"/>
    <row r="343" s="31" customFormat="1"/>
    <row r="344" s="31" customFormat="1"/>
    <row r="345" s="31" customFormat="1"/>
    <row r="346" s="31" customFormat="1"/>
    <row r="347" s="31" customFormat="1"/>
    <row r="348" s="31" customFormat="1"/>
    <row r="349" s="31" customFormat="1"/>
    <row r="350" s="31" customFormat="1"/>
    <row r="351" s="31" customFormat="1"/>
    <row r="352" s="31" customFormat="1"/>
    <row r="353" s="31" customFormat="1"/>
    <row r="354" s="31" customFormat="1"/>
    <row r="355" s="31" customFormat="1"/>
    <row r="356" s="31" customFormat="1"/>
    <row r="357" s="31" customFormat="1"/>
    <row r="358" s="31" customFormat="1"/>
    <row r="359" s="31" customFormat="1"/>
    <row r="360" s="31" customFormat="1"/>
    <row r="361" s="31" customFormat="1"/>
    <row r="362" s="31" customFormat="1"/>
    <row r="363" s="31" customFormat="1"/>
    <row r="364" s="31" customFormat="1"/>
    <row r="365" s="31" customFormat="1"/>
    <row r="366" s="31" customFormat="1"/>
    <row r="367" s="31" customFormat="1"/>
    <row r="368" s="31" customFormat="1"/>
    <row r="369" s="31" customFormat="1"/>
    <row r="370" s="31" customFormat="1"/>
    <row r="371" s="31" customFormat="1"/>
    <row r="372" s="31" customFormat="1"/>
    <row r="373" s="31" customFormat="1"/>
    <row r="374" s="31" customFormat="1"/>
    <row r="375" s="31" customFormat="1"/>
    <row r="376" s="31" customFormat="1"/>
    <row r="377" s="31" customFormat="1"/>
    <row r="378" s="31" customFormat="1"/>
    <row r="379" s="31" customFormat="1"/>
    <row r="380" s="31" customFormat="1"/>
    <row r="381" s="31" customFormat="1"/>
    <row r="382" s="31" customFormat="1"/>
    <row r="383" s="31" customFormat="1"/>
    <row r="384" s="31" customFormat="1"/>
    <row r="385" s="31" customFormat="1"/>
    <row r="386" s="31" customFormat="1"/>
    <row r="387" s="31" customFormat="1"/>
    <row r="388" s="31" customFormat="1"/>
    <row r="389" s="31" customFormat="1"/>
    <row r="390" s="31" customFormat="1"/>
    <row r="391" s="31" customFormat="1"/>
    <row r="392" s="31" customFormat="1"/>
    <row r="393" s="31" customFormat="1"/>
    <row r="394" s="31" customFormat="1"/>
    <row r="395" s="31" customFormat="1"/>
    <row r="396" s="31" customFormat="1"/>
    <row r="397" s="31" customFormat="1"/>
    <row r="398" s="31" customFormat="1"/>
    <row r="399" s="31" customFormat="1"/>
    <row r="400" s="31" customFormat="1"/>
    <row r="401" s="31" customFormat="1"/>
    <row r="402" s="31" customFormat="1"/>
    <row r="403" s="31" customFormat="1"/>
    <row r="404" s="31" customFormat="1"/>
    <row r="405" s="31" customFormat="1"/>
    <row r="406" s="31" customFormat="1"/>
    <row r="407" s="31" customFormat="1"/>
    <row r="408" s="31" customFormat="1"/>
    <row r="409" s="31" customFormat="1"/>
    <row r="410" s="31" customFormat="1"/>
    <row r="411" s="31" customFormat="1"/>
    <row r="412" s="31" customFormat="1"/>
    <row r="413" s="31" customFormat="1"/>
    <row r="414" s="31" customFormat="1"/>
    <row r="415" s="31" customFormat="1"/>
    <row r="416" s="31" customFormat="1"/>
    <row r="417" s="31" customFormat="1"/>
    <row r="418" s="31" customFormat="1"/>
    <row r="419" s="31" customFormat="1"/>
    <row r="420" s="31" customFormat="1"/>
    <row r="421" s="31" customFormat="1"/>
    <row r="422" s="31" customFormat="1"/>
    <row r="423" s="31" customFormat="1"/>
    <row r="424" s="31" customFormat="1"/>
    <row r="425" s="31" customFormat="1"/>
    <row r="426" s="31" customFormat="1"/>
    <row r="427" s="31" customFormat="1"/>
    <row r="428" s="31" customFormat="1"/>
    <row r="429" s="31" customFormat="1"/>
    <row r="430" s="31" customFormat="1"/>
    <row r="431" s="31" customFormat="1"/>
    <row r="432" s="31" customFormat="1"/>
    <row r="433" s="31" customFormat="1"/>
    <row r="434" s="31" customFormat="1"/>
    <row r="435" s="31" customFormat="1"/>
    <row r="436" s="31" customFormat="1"/>
    <row r="437" s="31" customFormat="1"/>
    <row r="438" s="31" customFormat="1"/>
    <row r="439" s="31" customFormat="1"/>
    <row r="440" s="31" customFormat="1"/>
    <row r="441" s="31" customFormat="1"/>
    <row r="442" s="31" customFormat="1"/>
    <row r="443" s="31" customFormat="1"/>
    <row r="444" s="31" customFormat="1"/>
    <row r="445" s="31" customFormat="1"/>
    <row r="446" s="31" customFormat="1"/>
    <row r="447" s="31" customFormat="1"/>
    <row r="448" s="31" customFormat="1"/>
    <row r="449" s="31" customFormat="1"/>
    <row r="450" s="31" customFormat="1"/>
    <row r="451" s="31" customFormat="1"/>
    <row r="452" s="31" customFormat="1"/>
    <row r="453" s="31" customFormat="1"/>
    <row r="454" s="31" customFormat="1"/>
    <row r="455" s="31" customFormat="1"/>
    <row r="456" s="31" customFormat="1"/>
    <row r="457" s="31" customFormat="1"/>
    <row r="458" s="31" customFormat="1"/>
    <row r="459" s="31" customFormat="1"/>
    <row r="460" s="31" customFormat="1"/>
    <row r="461" s="31" customFormat="1"/>
    <row r="462" s="31" customFormat="1"/>
    <row r="463" s="31" customFormat="1"/>
    <row r="464" s="31" customFormat="1"/>
    <row r="465" s="31" customFormat="1"/>
    <row r="466" s="31" customFormat="1"/>
    <row r="467" s="31" customFormat="1"/>
    <row r="468" s="31" customFormat="1"/>
    <row r="469" s="31" customFormat="1"/>
    <row r="470" s="31" customFormat="1"/>
    <row r="471" s="31" customFormat="1"/>
    <row r="472" s="31" customFormat="1"/>
    <row r="473" s="31" customFormat="1"/>
    <row r="474" s="31" customFormat="1"/>
    <row r="475" s="31" customFormat="1"/>
    <row r="476" s="31" customFormat="1"/>
    <row r="477" s="31" customFormat="1"/>
    <row r="478" s="31" customFormat="1"/>
    <row r="479" s="31" customFormat="1"/>
    <row r="480" s="31" customFormat="1"/>
    <row r="481" s="31" customFormat="1"/>
    <row r="482" s="31" customFormat="1"/>
    <row r="483" s="31" customFormat="1"/>
    <row r="484" s="31" customFormat="1"/>
    <row r="485" s="31" customFormat="1"/>
    <row r="486" s="31" customFormat="1"/>
    <row r="487" s="31" customFormat="1"/>
    <row r="488" s="31" customFormat="1"/>
    <row r="489" s="31" customFormat="1"/>
    <row r="490" s="31" customFormat="1"/>
    <row r="491" s="31" customFormat="1"/>
    <row r="492" s="31" customFormat="1"/>
    <row r="493" s="31" customFormat="1"/>
    <row r="494" s="31" customFormat="1"/>
    <row r="495" s="31" customFormat="1"/>
    <row r="496" s="31" customFormat="1"/>
    <row r="497" s="31" customFormat="1"/>
    <row r="498" s="31" customFormat="1"/>
    <row r="499" s="31" customFormat="1"/>
    <row r="500" s="31" customFormat="1"/>
    <row r="501" s="31" customFormat="1"/>
    <row r="502" s="31" customFormat="1"/>
    <row r="503" s="31" customFormat="1"/>
    <row r="504" s="31" customFormat="1"/>
    <row r="505" s="31" customFormat="1"/>
    <row r="506" s="31" customFormat="1"/>
    <row r="507" s="31" customFormat="1"/>
    <row r="508" s="31" customFormat="1"/>
    <row r="509" s="31" customFormat="1"/>
    <row r="510" s="31" customFormat="1"/>
    <row r="511" s="31" customFormat="1"/>
    <row r="512" s="31" customFormat="1"/>
    <row r="513" s="31" customFormat="1"/>
    <row r="514" s="31" customFormat="1"/>
    <row r="515" s="31" customFormat="1"/>
    <row r="516" s="31" customFormat="1"/>
    <row r="517" s="31" customFormat="1"/>
    <row r="518" s="31" customFormat="1"/>
    <row r="519" s="31" customFormat="1"/>
    <row r="520" s="31" customFormat="1"/>
    <row r="521" s="31" customFormat="1"/>
    <row r="522" s="31" customFormat="1"/>
    <row r="523" s="31" customFormat="1"/>
    <row r="524" s="31" customFormat="1"/>
    <row r="525" s="31" customFormat="1"/>
    <row r="526" s="31" customFormat="1"/>
    <row r="527" s="31" customFormat="1"/>
    <row r="528" s="31" customFormat="1"/>
    <row r="529" s="31" customFormat="1"/>
    <row r="530" s="31" customFormat="1"/>
    <row r="531" s="31" customFormat="1"/>
    <row r="532" s="31" customFormat="1"/>
    <row r="533" s="31" customFormat="1"/>
    <row r="534" s="31" customFormat="1"/>
    <row r="535" s="31" customFormat="1"/>
    <row r="536" s="31" customFormat="1"/>
    <row r="537" s="31" customFormat="1"/>
    <row r="538" s="31" customFormat="1"/>
    <row r="539" s="31" customFormat="1"/>
    <row r="540" s="31" customFormat="1"/>
    <row r="541" s="31" customFormat="1"/>
    <row r="542" s="31" customFormat="1"/>
    <row r="543" s="31" customFormat="1"/>
    <row r="544" s="31" customFormat="1"/>
    <row r="545" s="31" customFormat="1"/>
    <row r="546" s="31" customFormat="1"/>
    <row r="547" s="31" customFormat="1"/>
    <row r="548" s="31" customFormat="1"/>
    <row r="549" s="31" customFormat="1"/>
    <row r="550" s="31" customFormat="1"/>
    <row r="551" s="31" customFormat="1"/>
    <row r="552" s="31" customFormat="1"/>
    <row r="553" s="31" customFormat="1"/>
    <row r="554" s="31" customFormat="1"/>
    <row r="555" s="31" customFormat="1"/>
    <row r="556" s="31" customFormat="1"/>
    <row r="557" s="31" customFormat="1"/>
    <row r="558" s="31" customFormat="1"/>
    <row r="559" s="31" customFormat="1"/>
    <row r="560" s="31" customFormat="1"/>
    <row r="561" s="31" customFormat="1"/>
    <row r="562" s="31" customFormat="1"/>
    <row r="563" s="31" customFormat="1"/>
    <row r="564" s="31" customFormat="1"/>
    <row r="565" s="31" customFormat="1"/>
    <row r="566" s="31" customFormat="1"/>
    <row r="567" s="31" customFormat="1"/>
    <row r="568" s="31" customFormat="1"/>
    <row r="569" s="31" customFormat="1"/>
    <row r="570" s="31" customFormat="1"/>
    <row r="571" s="31" customFormat="1"/>
    <row r="572" s="31" customFormat="1"/>
    <row r="573" s="31" customFormat="1"/>
    <row r="574" s="31" customFormat="1"/>
    <row r="575" s="31" customFormat="1"/>
    <row r="576" s="31" customFormat="1"/>
    <row r="577" s="31" customFormat="1"/>
    <row r="578" s="31" customFormat="1"/>
    <row r="579" s="31" customFormat="1"/>
    <row r="580" s="31" customFormat="1"/>
    <row r="581" s="31" customFormat="1"/>
    <row r="582" s="31" customFormat="1"/>
    <row r="583" s="31" customFormat="1"/>
    <row r="584" s="31" customFormat="1"/>
    <row r="585" s="31" customFormat="1"/>
    <row r="586" s="31" customFormat="1"/>
    <row r="587" s="31" customFormat="1"/>
    <row r="588" s="31" customFormat="1"/>
    <row r="589" s="31" customFormat="1"/>
    <row r="590" s="31" customFormat="1"/>
    <row r="591" s="31" customFormat="1"/>
    <row r="592" s="31" customFormat="1"/>
    <row r="593" s="31" customFormat="1"/>
    <row r="594" s="31" customFormat="1"/>
    <row r="595" s="31" customFormat="1"/>
    <row r="596" s="31" customFormat="1"/>
    <row r="597" s="31" customFormat="1"/>
    <row r="598" s="31" customFormat="1"/>
    <row r="599" s="31" customFormat="1"/>
    <row r="600" s="31" customFormat="1"/>
    <row r="601" s="31" customFormat="1"/>
    <row r="602" s="31" customFormat="1"/>
    <row r="603" s="31" customFormat="1"/>
    <row r="604" s="31" customFormat="1"/>
    <row r="605" s="31" customFormat="1"/>
    <row r="606" s="31" customFormat="1"/>
    <row r="607" s="31" customFormat="1"/>
    <row r="608" s="31" customFormat="1"/>
    <row r="609" s="31" customFormat="1"/>
    <row r="610" s="31" customFormat="1"/>
    <row r="611" s="31" customFormat="1"/>
    <row r="612" s="31" customFormat="1"/>
    <row r="613" s="31" customFormat="1"/>
    <row r="614" s="31" customFormat="1"/>
    <row r="615" s="31" customFormat="1"/>
    <row r="616" s="31" customFormat="1"/>
    <row r="617" s="31" customFormat="1"/>
    <row r="618" s="31" customFormat="1"/>
    <row r="619" s="31" customFormat="1"/>
    <row r="620" s="31" customFormat="1"/>
    <row r="621" s="31" customFormat="1"/>
    <row r="622" s="31" customFormat="1"/>
    <row r="623" s="31" customFormat="1"/>
    <row r="624" s="31" customFormat="1"/>
    <row r="625" s="31" customFormat="1"/>
    <row r="626" s="31" customFormat="1"/>
    <row r="627" s="31" customFormat="1"/>
    <row r="628" s="31" customFormat="1"/>
    <row r="629" s="31" customFormat="1"/>
    <row r="630" s="31" customFormat="1"/>
    <row r="631" s="31" customFormat="1"/>
    <row r="632" s="31" customFormat="1"/>
    <row r="633" s="31" customFormat="1"/>
    <row r="634" s="31" customFormat="1"/>
    <row r="635" s="31" customFormat="1"/>
    <row r="636" s="31" customFormat="1"/>
    <row r="637" s="31" customFormat="1"/>
    <row r="638" s="31" customFormat="1"/>
    <row r="639" s="31" customFormat="1"/>
    <row r="640" s="31" customFormat="1"/>
    <row r="641" s="31" customFormat="1"/>
    <row r="642" s="31" customFormat="1"/>
    <row r="643" s="31" customFormat="1"/>
    <row r="644" s="31" customFormat="1"/>
    <row r="645" s="31" customFormat="1"/>
    <row r="646" s="31" customFormat="1"/>
    <row r="647" s="31" customFormat="1"/>
    <row r="648" s="31" customFormat="1"/>
    <row r="649" s="31" customFormat="1"/>
    <row r="650" s="31" customFormat="1"/>
    <row r="651" s="31" customFormat="1"/>
    <row r="652" s="31" customFormat="1"/>
    <row r="653" s="31" customFormat="1"/>
    <row r="654" s="31" customFormat="1"/>
    <row r="655" s="31" customFormat="1"/>
    <row r="656" s="31" customFormat="1"/>
    <row r="657" s="31" customFormat="1"/>
    <row r="658" s="31" customFormat="1"/>
    <row r="659" s="31" customFormat="1"/>
    <row r="660" s="31" customFormat="1"/>
    <row r="661" s="31" customFormat="1"/>
    <row r="662" s="31" customFormat="1"/>
    <row r="663" s="31" customFormat="1"/>
    <row r="664" s="31" customFormat="1"/>
    <row r="665" s="31" customFormat="1"/>
    <row r="666" s="31" customFormat="1"/>
    <row r="667" s="31" customFormat="1"/>
    <row r="668" s="31" customFormat="1"/>
    <row r="669" s="31" customFormat="1"/>
    <row r="670" s="31" customFormat="1"/>
    <row r="671" s="31" customFormat="1"/>
    <row r="672" s="31" customFormat="1"/>
    <row r="673" s="31" customFormat="1"/>
    <row r="674" s="31" customFormat="1"/>
    <row r="675" s="31" customFormat="1"/>
    <row r="676" s="31" customFormat="1"/>
    <row r="677" s="31" customFormat="1"/>
    <row r="678" s="31" customFormat="1"/>
    <row r="679" s="31" customFormat="1"/>
    <row r="680" s="31" customFormat="1"/>
    <row r="681" s="31" customFormat="1"/>
    <row r="682" s="31" customFormat="1"/>
    <row r="683" s="31" customFormat="1"/>
    <row r="684" s="31" customFormat="1"/>
    <row r="685" s="31" customFormat="1"/>
    <row r="686" s="31" customFormat="1"/>
    <row r="687" s="31" customFormat="1"/>
    <row r="688" s="31" customFormat="1"/>
    <row r="689" s="31" customFormat="1"/>
    <row r="690" s="31" customFormat="1"/>
    <row r="691" s="31" customFormat="1"/>
    <row r="692" s="31" customFormat="1"/>
    <row r="693" s="31" customFormat="1"/>
    <row r="694" s="31" customFormat="1"/>
    <row r="695" s="31" customFormat="1"/>
    <row r="696" s="31" customFormat="1"/>
    <row r="697" s="31" customFormat="1"/>
    <row r="698" s="31" customFormat="1"/>
    <row r="699" s="31" customFormat="1"/>
    <row r="700" s="31" customFormat="1"/>
    <row r="701" s="31" customFormat="1"/>
    <row r="702" s="31" customFormat="1"/>
    <row r="703" s="31" customFormat="1"/>
    <row r="704" s="31" customFormat="1"/>
    <row r="705" s="31" customFormat="1"/>
    <row r="706" s="31" customFormat="1"/>
    <row r="707" s="31" customFormat="1"/>
    <row r="708" s="31" customFormat="1"/>
    <row r="709" s="31" customFormat="1"/>
    <row r="710" s="31" customFormat="1"/>
    <row r="711" s="31" customFormat="1"/>
    <row r="712" s="31" customFormat="1"/>
    <row r="713" s="31" customFormat="1"/>
    <row r="714" s="31" customFormat="1"/>
    <row r="715" s="31" customFormat="1"/>
    <row r="716" s="31" customFormat="1"/>
    <row r="717" s="31" customFormat="1"/>
    <row r="718" s="31" customFormat="1"/>
    <row r="719" s="31" customFormat="1"/>
    <row r="720" s="31" customFormat="1"/>
    <row r="721" spans="1:14" s="31" customFormat="1"/>
    <row r="722" spans="1:14" s="31" customFormat="1"/>
    <row r="723" spans="1:14" s="31" customFormat="1"/>
    <row r="724" spans="1:14" s="31" customFormat="1"/>
    <row r="725" spans="1:14" s="31" customFormat="1"/>
    <row r="726" spans="1:14" s="31" customFormat="1"/>
    <row r="727" spans="1:14" s="31" customFormat="1"/>
    <row r="728" spans="1:14" s="31" customFormat="1"/>
    <row r="729" spans="1:14" s="31" customFormat="1"/>
    <row r="730" spans="1:14" s="31" customFormat="1"/>
    <row r="731" spans="1:14" s="31" customFormat="1">
      <c r="A731" s="9"/>
      <c r="B731" s="9"/>
      <c r="C731" s="9"/>
      <c r="D731" s="9"/>
      <c r="E731" s="9"/>
      <c r="F731" s="9"/>
      <c r="G731" s="9"/>
      <c r="H731" s="9"/>
      <c r="I731" s="9"/>
      <c r="J731" s="9"/>
      <c r="K731" s="9"/>
      <c r="L731" s="9"/>
      <c r="M731" s="9"/>
      <c r="N731" s="9"/>
    </row>
    <row r="732" spans="1:14" s="31" customFormat="1">
      <c r="A732" s="9"/>
      <c r="B732" s="9"/>
      <c r="C732" s="9"/>
      <c r="D732" s="9"/>
      <c r="E732" s="9"/>
      <c r="F732" s="9"/>
      <c r="G732" s="9"/>
      <c r="H732" s="9"/>
      <c r="I732" s="9"/>
      <c r="J732" s="9"/>
      <c r="K732" s="9"/>
      <c r="L732" s="9"/>
      <c r="M732" s="9"/>
      <c r="N732" s="9"/>
    </row>
    <row r="733" spans="1:14" s="31" customFormat="1">
      <c r="A733" s="9"/>
      <c r="B733" s="9"/>
      <c r="C733" s="9"/>
      <c r="D733" s="9"/>
      <c r="E733" s="9"/>
      <c r="F733" s="9"/>
      <c r="G733" s="9"/>
      <c r="H733" s="9"/>
      <c r="I733" s="9"/>
      <c r="J733" s="9"/>
      <c r="K733" s="9"/>
      <c r="L733" s="9"/>
      <c r="M733" s="9"/>
      <c r="N733" s="9"/>
    </row>
    <row r="734" spans="1:14" s="31" customFormat="1">
      <c r="A734" s="9"/>
      <c r="B734" s="9"/>
      <c r="C734" s="9"/>
      <c r="D734" s="9"/>
      <c r="E734" s="9"/>
      <c r="F734" s="9"/>
      <c r="G734" s="9"/>
      <c r="H734" s="9"/>
      <c r="I734" s="9"/>
      <c r="J734" s="9"/>
      <c r="K734" s="9"/>
      <c r="L734" s="9"/>
      <c r="M734" s="9"/>
      <c r="N734" s="9"/>
    </row>
    <row r="735" spans="1:14" s="31" customFormat="1">
      <c r="A735" s="9"/>
      <c r="B735" s="9"/>
      <c r="C735" s="9"/>
      <c r="D735" s="9"/>
      <c r="E735" s="9"/>
      <c r="F735" s="9"/>
      <c r="G735" s="9"/>
      <c r="H735" s="9"/>
      <c r="I735" s="9"/>
      <c r="J735" s="9"/>
      <c r="K735" s="9"/>
      <c r="L735" s="9"/>
      <c r="M735" s="9"/>
      <c r="N735" s="9"/>
    </row>
    <row r="736" spans="1:14" s="31" customFormat="1">
      <c r="A736" s="9"/>
      <c r="B736" s="9"/>
      <c r="C736" s="9"/>
      <c r="D736" s="9"/>
      <c r="E736" s="9"/>
      <c r="F736" s="9"/>
      <c r="G736" s="9"/>
      <c r="H736" s="9"/>
      <c r="I736" s="9"/>
      <c r="J736" s="9"/>
      <c r="K736" s="9"/>
      <c r="L736" s="9"/>
      <c r="M736" s="9"/>
      <c r="N736" s="9"/>
    </row>
    <row r="737" spans="1:14" s="31" customFormat="1">
      <c r="A737" s="9"/>
      <c r="B737" s="9"/>
      <c r="C737" s="9"/>
      <c r="D737" s="9"/>
      <c r="E737" s="9"/>
      <c r="F737" s="9"/>
      <c r="G737" s="9"/>
      <c r="H737" s="9"/>
      <c r="I737" s="9"/>
      <c r="J737" s="9"/>
      <c r="K737" s="9"/>
      <c r="L737" s="9"/>
      <c r="M737" s="9"/>
      <c r="N737" s="9"/>
    </row>
    <row r="738" spans="1:14" s="31" customFormat="1">
      <c r="A738" s="9"/>
      <c r="B738" s="9"/>
      <c r="C738" s="9"/>
      <c r="D738" s="9"/>
      <c r="E738" s="9"/>
      <c r="F738" s="9"/>
      <c r="G738" s="9"/>
      <c r="H738" s="9"/>
      <c r="I738" s="9"/>
      <c r="J738" s="9"/>
      <c r="K738" s="9"/>
      <c r="L738" s="9"/>
      <c r="M738" s="9"/>
      <c r="N738" s="9"/>
    </row>
    <row r="739" spans="1:14" s="31" customFormat="1">
      <c r="A739" s="9"/>
      <c r="B739" s="9"/>
      <c r="C739" s="9"/>
      <c r="D739" s="9"/>
      <c r="E739" s="9"/>
      <c r="F739" s="9"/>
      <c r="G739" s="9"/>
      <c r="H739" s="9"/>
      <c r="I739" s="9"/>
      <c r="J739" s="9"/>
      <c r="K739" s="9"/>
      <c r="L739" s="9"/>
      <c r="M739" s="9"/>
      <c r="N739" s="9"/>
    </row>
    <row r="740" spans="1:14" s="31" customFormat="1">
      <c r="A740" s="9"/>
      <c r="B740" s="9"/>
      <c r="C740" s="9"/>
      <c r="D740" s="9"/>
      <c r="E740" s="9"/>
      <c r="F740" s="9"/>
      <c r="G740" s="9"/>
      <c r="H740" s="9"/>
      <c r="I740" s="9"/>
      <c r="J740" s="9"/>
      <c r="K740" s="9"/>
      <c r="L740" s="9"/>
      <c r="M740" s="9"/>
      <c r="N740" s="9"/>
    </row>
    <row r="741" spans="1:14" s="31" customFormat="1">
      <c r="A741" s="9"/>
      <c r="B741" s="9"/>
      <c r="C741" s="9"/>
      <c r="D741" s="9"/>
      <c r="E741" s="9"/>
      <c r="F741" s="9"/>
      <c r="G741" s="9"/>
      <c r="H741" s="9"/>
      <c r="I741" s="9"/>
      <c r="J741" s="9"/>
      <c r="K741" s="9"/>
      <c r="L741" s="9"/>
      <c r="M741" s="9"/>
      <c r="N741" s="9"/>
    </row>
    <row r="742" spans="1:14" s="31" customFormat="1">
      <c r="A742" s="9"/>
      <c r="B742" s="9"/>
      <c r="C742" s="9"/>
      <c r="D742" s="9"/>
      <c r="E742" s="9"/>
      <c r="F742" s="9"/>
      <c r="G742" s="9"/>
      <c r="H742" s="9"/>
      <c r="I742" s="9"/>
      <c r="J742" s="9"/>
      <c r="K742" s="9"/>
      <c r="L742" s="9"/>
      <c r="M742" s="9"/>
      <c r="N742" s="9"/>
    </row>
    <row r="743" spans="1:14" s="31" customFormat="1">
      <c r="A743" s="9"/>
      <c r="B743" s="9"/>
      <c r="C743" s="9"/>
      <c r="D743" s="9"/>
      <c r="E743" s="9"/>
      <c r="F743" s="9"/>
      <c r="G743" s="9"/>
      <c r="H743" s="9"/>
      <c r="I743" s="9"/>
      <c r="J743" s="9"/>
      <c r="K743" s="9"/>
      <c r="L743" s="9"/>
      <c r="M743" s="9"/>
      <c r="N743" s="9"/>
    </row>
    <row r="744" spans="1:14" s="31" customFormat="1">
      <c r="A744" s="9"/>
      <c r="B744" s="9"/>
      <c r="C744" s="9"/>
      <c r="D744" s="9"/>
      <c r="E744" s="9"/>
      <c r="F744" s="9"/>
      <c r="G744" s="9"/>
      <c r="H744" s="9"/>
      <c r="I744" s="9"/>
      <c r="J744" s="9"/>
      <c r="K744" s="9"/>
      <c r="L744" s="9"/>
      <c r="M744" s="9"/>
      <c r="N744" s="9"/>
    </row>
    <row r="745" spans="1:14" s="31" customFormat="1">
      <c r="A745" s="9"/>
      <c r="B745" s="9"/>
      <c r="C745" s="9"/>
      <c r="D745" s="9"/>
      <c r="E745" s="9"/>
      <c r="F745" s="9"/>
      <c r="G745" s="9"/>
      <c r="H745" s="9"/>
      <c r="I745" s="9"/>
      <c r="J745" s="9"/>
      <c r="K745" s="9"/>
      <c r="L745" s="9"/>
      <c r="M745" s="9"/>
      <c r="N745" s="9"/>
    </row>
    <row r="746" spans="1:14" s="31" customFormat="1">
      <c r="A746" s="9"/>
      <c r="B746" s="9"/>
      <c r="C746" s="9"/>
      <c r="D746" s="9"/>
      <c r="E746" s="9"/>
      <c r="F746" s="9"/>
      <c r="G746" s="9"/>
      <c r="H746" s="9"/>
      <c r="I746" s="9"/>
      <c r="J746" s="9"/>
      <c r="K746" s="9"/>
      <c r="L746" s="9"/>
      <c r="M746" s="9"/>
      <c r="N746" s="9"/>
    </row>
    <row r="747" spans="1:14" s="31" customFormat="1">
      <c r="A747" s="9"/>
      <c r="B747" s="9"/>
      <c r="C747" s="9"/>
      <c r="D747" s="9"/>
      <c r="E747" s="9"/>
      <c r="F747" s="9"/>
      <c r="G747" s="9"/>
      <c r="H747" s="9"/>
      <c r="I747" s="9"/>
      <c r="J747" s="9"/>
      <c r="K747" s="9"/>
      <c r="L747" s="9"/>
      <c r="M747" s="9"/>
      <c r="N747" s="9"/>
    </row>
    <row r="748" spans="1:14" s="31" customFormat="1">
      <c r="A748" s="9"/>
      <c r="B748" s="9"/>
      <c r="C748" s="9"/>
      <c r="D748" s="9"/>
      <c r="E748" s="9"/>
      <c r="F748" s="9"/>
      <c r="G748" s="9"/>
      <c r="H748" s="9"/>
      <c r="I748" s="9"/>
      <c r="J748" s="9"/>
      <c r="K748" s="9"/>
      <c r="L748" s="9"/>
      <c r="M748" s="9"/>
      <c r="N748" s="9"/>
    </row>
    <row r="749" spans="1:14" s="31" customFormat="1">
      <c r="A749" s="9"/>
      <c r="B749" s="9"/>
      <c r="C749" s="9"/>
      <c r="D749" s="9"/>
      <c r="E749" s="9"/>
      <c r="F749" s="9"/>
      <c r="G749" s="9"/>
      <c r="H749" s="9"/>
      <c r="I749" s="9"/>
      <c r="J749" s="9"/>
      <c r="K749" s="9"/>
      <c r="L749" s="9"/>
      <c r="M749" s="9"/>
      <c r="N749" s="9"/>
    </row>
    <row r="750" spans="1:14" s="31" customFormat="1">
      <c r="A750" s="9"/>
      <c r="B750" s="9"/>
      <c r="C750" s="9"/>
      <c r="D750" s="9"/>
      <c r="E750" s="9"/>
      <c r="F750" s="9"/>
      <c r="G750" s="9"/>
      <c r="H750" s="9"/>
      <c r="I750" s="9"/>
      <c r="J750" s="9"/>
      <c r="K750" s="9"/>
      <c r="L750" s="9"/>
      <c r="M750" s="9"/>
      <c r="N750" s="9"/>
    </row>
    <row r="751" spans="1:14" s="31" customFormat="1">
      <c r="A751" s="9"/>
      <c r="B751" s="9"/>
      <c r="C751" s="9"/>
      <c r="D751" s="9"/>
      <c r="E751" s="9"/>
      <c r="F751" s="9"/>
      <c r="G751" s="9"/>
      <c r="H751" s="9"/>
      <c r="I751" s="9"/>
      <c r="J751" s="9"/>
      <c r="K751" s="9"/>
      <c r="L751" s="9"/>
      <c r="M751" s="9"/>
      <c r="N751" s="9"/>
    </row>
    <row r="752" spans="1:14" s="31" customFormat="1">
      <c r="A752" s="9"/>
      <c r="B752" s="9"/>
      <c r="C752" s="9"/>
      <c r="D752" s="9"/>
      <c r="E752" s="9"/>
      <c r="F752" s="9"/>
      <c r="G752" s="9"/>
      <c r="H752" s="9"/>
      <c r="I752" s="9"/>
      <c r="J752" s="9"/>
      <c r="K752" s="9"/>
      <c r="L752" s="9"/>
      <c r="M752" s="9"/>
      <c r="N752" s="9"/>
    </row>
    <row r="753" spans="1:14" s="31" customFormat="1">
      <c r="A753" s="9"/>
      <c r="B753" s="9"/>
      <c r="C753" s="9"/>
      <c r="D753" s="9"/>
      <c r="E753" s="9"/>
      <c r="F753" s="9"/>
      <c r="G753" s="9"/>
      <c r="H753" s="9"/>
      <c r="I753" s="9"/>
      <c r="J753" s="9"/>
      <c r="K753" s="9"/>
      <c r="L753" s="9"/>
      <c r="M753" s="9"/>
      <c r="N753" s="9"/>
    </row>
    <row r="754" spans="1:14" s="31" customFormat="1">
      <c r="A754" s="9"/>
      <c r="B754" s="9"/>
      <c r="C754" s="9"/>
      <c r="D754" s="9"/>
      <c r="E754" s="9"/>
      <c r="F754" s="9"/>
      <c r="G754" s="9"/>
      <c r="H754" s="9"/>
      <c r="I754" s="9"/>
      <c r="J754" s="9"/>
      <c r="K754" s="9"/>
      <c r="L754" s="9"/>
      <c r="M754" s="9"/>
      <c r="N754" s="9"/>
    </row>
    <row r="755" spans="1:14" s="31" customFormat="1">
      <c r="A755" s="9"/>
      <c r="B755" s="9"/>
      <c r="C755" s="9"/>
      <c r="D755" s="9"/>
      <c r="E755" s="9"/>
      <c r="F755" s="9"/>
      <c r="G755" s="9"/>
      <c r="H755" s="9"/>
      <c r="I755" s="9"/>
      <c r="J755" s="9"/>
      <c r="K755" s="9"/>
      <c r="L755" s="9"/>
      <c r="M755" s="9"/>
      <c r="N755" s="9"/>
    </row>
    <row r="756" spans="1:14" s="31" customFormat="1">
      <c r="A756" s="9"/>
      <c r="B756" s="9"/>
      <c r="C756" s="9"/>
      <c r="D756" s="9"/>
      <c r="E756" s="9"/>
      <c r="F756" s="9"/>
      <c r="G756" s="9"/>
      <c r="H756" s="9"/>
      <c r="I756" s="9"/>
      <c r="J756" s="9"/>
      <c r="K756" s="9"/>
      <c r="L756" s="9"/>
      <c r="M756" s="9"/>
      <c r="N756" s="9"/>
    </row>
    <row r="757" spans="1:14" s="31" customFormat="1">
      <c r="A757" s="9"/>
      <c r="B757" s="9"/>
      <c r="C757" s="9"/>
      <c r="D757" s="9"/>
      <c r="E757" s="9"/>
      <c r="F757" s="9"/>
      <c r="G757" s="9"/>
      <c r="H757" s="9"/>
      <c r="I757" s="9"/>
      <c r="J757" s="9"/>
      <c r="K757" s="9"/>
      <c r="L757" s="9"/>
      <c r="M757" s="9"/>
      <c r="N757" s="9"/>
    </row>
    <row r="758" spans="1:14" s="31" customFormat="1">
      <c r="A758" s="9"/>
      <c r="B758" s="9"/>
      <c r="C758" s="9"/>
      <c r="D758" s="9"/>
      <c r="E758" s="9"/>
      <c r="F758" s="9"/>
      <c r="G758" s="9"/>
      <c r="H758" s="9"/>
      <c r="I758" s="9"/>
      <c r="J758" s="9"/>
      <c r="K758" s="9"/>
      <c r="L758" s="9"/>
      <c r="M758" s="9"/>
      <c r="N758" s="9"/>
    </row>
    <row r="759" spans="1:14" s="31" customFormat="1">
      <c r="A759" s="9"/>
      <c r="B759" s="9"/>
      <c r="C759" s="9"/>
      <c r="D759" s="9"/>
      <c r="E759" s="9"/>
      <c r="F759" s="9"/>
      <c r="G759" s="9"/>
      <c r="H759" s="9"/>
      <c r="I759" s="9"/>
      <c r="J759" s="9"/>
      <c r="K759" s="9"/>
      <c r="L759" s="9"/>
      <c r="M759" s="9"/>
      <c r="N759" s="9"/>
    </row>
    <row r="760" spans="1:14" s="31" customFormat="1">
      <c r="A760" s="9"/>
      <c r="B760" s="9"/>
      <c r="C760" s="9"/>
      <c r="D760" s="9"/>
      <c r="E760" s="9"/>
      <c r="F760" s="9"/>
      <c r="G760" s="9"/>
      <c r="H760" s="9"/>
      <c r="I760" s="9"/>
      <c r="J760" s="9"/>
      <c r="K760" s="9"/>
      <c r="L760" s="9"/>
      <c r="M760" s="9"/>
      <c r="N760" s="9"/>
    </row>
    <row r="761" spans="1:14" s="31" customFormat="1">
      <c r="A761" s="9"/>
      <c r="B761" s="9"/>
      <c r="C761" s="9"/>
      <c r="D761" s="9"/>
      <c r="E761" s="9"/>
      <c r="F761" s="9"/>
      <c r="G761" s="9"/>
      <c r="H761" s="9"/>
      <c r="I761" s="9"/>
      <c r="J761" s="9"/>
      <c r="K761" s="9"/>
      <c r="L761" s="9"/>
      <c r="M761" s="9"/>
      <c r="N761" s="9"/>
    </row>
    <row r="762" spans="1:14" s="31" customFormat="1">
      <c r="A762" s="9"/>
      <c r="B762" s="9"/>
      <c r="C762" s="9"/>
      <c r="D762" s="9"/>
      <c r="E762" s="9"/>
      <c r="F762" s="9"/>
      <c r="G762" s="9"/>
      <c r="H762" s="9"/>
      <c r="I762" s="9"/>
      <c r="J762" s="9"/>
      <c r="K762" s="9"/>
      <c r="L762" s="9"/>
      <c r="M762" s="9"/>
      <c r="N762" s="9"/>
    </row>
    <row r="763" spans="1:14" s="31" customFormat="1">
      <c r="A763" s="9"/>
      <c r="B763" s="9"/>
      <c r="C763" s="9"/>
      <c r="D763" s="9"/>
      <c r="E763" s="9"/>
      <c r="F763" s="9"/>
      <c r="G763" s="9"/>
      <c r="H763" s="9"/>
      <c r="I763" s="9"/>
      <c r="J763" s="9"/>
      <c r="K763" s="9"/>
      <c r="L763" s="9"/>
      <c r="M763" s="9"/>
      <c r="N763" s="9"/>
    </row>
    <row r="764" spans="1:14" s="31" customFormat="1">
      <c r="A764" s="9"/>
      <c r="B764" s="9"/>
      <c r="C764" s="9"/>
      <c r="D764" s="9"/>
      <c r="E764" s="9"/>
      <c r="F764" s="9"/>
      <c r="G764" s="9"/>
      <c r="H764" s="9"/>
      <c r="I764" s="9"/>
      <c r="J764" s="9"/>
      <c r="K764" s="9"/>
      <c r="L764" s="9"/>
      <c r="M764" s="9"/>
      <c r="N764" s="9"/>
    </row>
    <row r="765" spans="1:14" s="31" customFormat="1">
      <c r="A765" s="9"/>
      <c r="B765" s="9"/>
      <c r="C765" s="9"/>
      <c r="D765" s="9"/>
      <c r="E765" s="9"/>
      <c r="F765" s="9"/>
      <c r="G765" s="9"/>
      <c r="H765" s="9"/>
      <c r="I765" s="9"/>
      <c r="J765" s="9"/>
      <c r="K765" s="9"/>
      <c r="L765" s="9"/>
      <c r="M765" s="9"/>
      <c r="N765" s="9"/>
    </row>
    <row r="766" spans="1:14" s="31" customFormat="1">
      <c r="A766" s="9"/>
      <c r="B766" s="9"/>
      <c r="C766" s="9"/>
      <c r="D766" s="9"/>
      <c r="E766" s="9"/>
      <c r="F766" s="9"/>
      <c r="G766" s="9"/>
      <c r="H766" s="9"/>
      <c r="I766" s="9"/>
      <c r="J766" s="9"/>
      <c r="K766" s="9"/>
      <c r="L766" s="9"/>
      <c r="M766" s="9"/>
      <c r="N766" s="9"/>
    </row>
    <row r="767" spans="1:14" s="31" customFormat="1">
      <c r="A767" s="9"/>
      <c r="B767" s="9"/>
      <c r="C767" s="9"/>
      <c r="D767" s="9"/>
      <c r="E767" s="9"/>
      <c r="F767" s="9"/>
      <c r="G767" s="9"/>
      <c r="H767" s="9"/>
      <c r="I767" s="9"/>
      <c r="J767" s="9"/>
      <c r="K767" s="9"/>
      <c r="L767" s="9"/>
      <c r="M767" s="9"/>
      <c r="N767" s="9"/>
    </row>
    <row r="768" spans="1:14" s="31" customFormat="1">
      <c r="A768" s="9"/>
      <c r="B768" s="9"/>
      <c r="C768" s="9"/>
      <c r="D768" s="9"/>
      <c r="E768" s="9"/>
      <c r="F768" s="9"/>
      <c r="G768" s="9"/>
      <c r="H768" s="9"/>
      <c r="I768" s="9"/>
      <c r="J768" s="9"/>
      <c r="K768" s="9"/>
      <c r="L768" s="9"/>
      <c r="M768" s="9"/>
      <c r="N768" s="9"/>
    </row>
    <row r="769" spans="1:14" s="31" customFormat="1">
      <c r="A769" s="9"/>
      <c r="B769" s="9"/>
      <c r="C769" s="9"/>
      <c r="D769" s="9"/>
      <c r="E769" s="9"/>
      <c r="F769" s="9"/>
      <c r="G769" s="9"/>
      <c r="H769" s="9"/>
      <c r="I769" s="9"/>
      <c r="J769" s="9"/>
      <c r="K769" s="9"/>
      <c r="L769" s="9"/>
      <c r="M769" s="9"/>
      <c r="N769" s="9"/>
    </row>
    <row r="770" spans="1:14" s="31" customFormat="1">
      <c r="A770" s="9"/>
      <c r="B770" s="9"/>
      <c r="C770" s="9"/>
      <c r="D770" s="9"/>
      <c r="E770" s="9"/>
      <c r="F770" s="9"/>
      <c r="G770" s="9"/>
      <c r="H770" s="9"/>
      <c r="I770" s="9"/>
      <c r="J770" s="9"/>
      <c r="K770" s="9"/>
      <c r="L770" s="9"/>
      <c r="M770" s="9"/>
      <c r="N770" s="9"/>
    </row>
    <row r="771" spans="1:14" s="31" customFormat="1">
      <c r="A771" s="9"/>
      <c r="B771" s="9"/>
      <c r="C771" s="9"/>
      <c r="D771" s="9"/>
      <c r="E771" s="9"/>
      <c r="F771" s="9"/>
      <c r="G771" s="9"/>
      <c r="H771" s="9"/>
      <c r="I771" s="9"/>
      <c r="J771" s="9"/>
      <c r="K771" s="9"/>
      <c r="L771" s="9"/>
      <c r="M771" s="9"/>
      <c r="N771" s="9"/>
    </row>
    <row r="772" spans="1:14" s="31" customFormat="1">
      <c r="A772" s="9"/>
      <c r="B772" s="9"/>
      <c r="C772" s="9"/>
      <c r="D772" s="9"/>
      <c r="E772" s="9"/>
      <c r="F772" s="9"/>
      <c r="G772" s="9"/>
      <c r="H772" s="9"/>
      <c r="I772" s="9"/>
      <c r="J772" s="9"/>
      <c r="K772" s="9"/>
      <c r="L772" s="9"/>
      <c r="M772" s="9"/>
      <c r="N772" s="9"/>
    </row>
    <row r="773" spans="1:14" s="31" customFormat="1">
      <c r="A773" s="9"/>
      <c r="B773" s="9"/>
      <c r="C773" s="9"/>
      <c r="D773" s="9"/>
      <c r="E773" s="9"/>
      <c r="F773" s="9"/>
      <c r="G773" s="9"/>
      <c r="H773" s="9"/>
      <c r="I773" s="9"/>
      <c r="J773" s="9"/>
      <c r="K773" s="9"/>
      <c r="L773" s="9"/>
      <c r="M773" s="9"/>
      <c r="N773" s="9"/>
    </row>
    <row r="774" spans="1:14" s="31" customFormat="1">
      <c r="A774" s="9"/>
      <c r="B774" s="9"/>
      <c r="C774" s="9"/>
      <c r="D774" s="9"/>
      <c r="E774" s="9"/>
      <c r="F774" s="9"/>
      <c r="G774" s="9"/>
      <c r="H774" s="9"/>
      <c r="I774" s="9"/>
      <c r="J774" s="9"/>
      <c r="K774" s="9"/>
      <c r="L774" s="9"/>
      <c r="M774" s="9"/>
      <c r="N774" s="9"/>
    </row>
    <row r="775" spans="1:14" s="31" customFormat="1">
      <c r="A775" s="9"/>
      <c r="B775" s="9"/>
      <c r="C775" s="9"/>
      <c r="D775" s="9"/>
      <c r="E775" s="9"/>
      <c r="F775" s="9"/>
      <c r="G775" s="9"/>
      <c r="H775" s="9"/>
      <c r="I775" s="9"/>
      <c r="J775" s="9"/>
      <c r="K775" s="9"/>
      <c r="L775" s="9"/>
      <c r="M775" s="9"/>
      <c r="N775" s="9"/>
    </row>
    <row r="776" spans="1:14" s="31" customFormat="1">
      <c r="A776" s="9"/>
      <c r="B776" s="9"/>
      <c r="C776" s="9"/>
      <c r="D776" s="9"/>
      <c r="E776" s="9"/>
      <c r="F776" s="9"/>
      <c r="G776" s="9"/>
      <c r="H776" s="9"/>
      <c r="I776" s="9"/>
      <c r="J776" s="9"/>
      <c r="K776" s="9"/>
      <c r="L776" s="9"/>
      <c r="M776" s="9"/>
      <c r="N776" s="9"/>
    </row>
    <row r="777" spans="1:14" s="31" customFormat="1">
      <c r="A777" s="9"/>
      <c r="B777" s="9"/>
      <c r="C777" s="9"/>
      <c r="D777" s="9"/>
      <c r="E777" s="9"/>
      <c r="F777" s="9"/>
      <c r="G777" s="9"/>
      <c r="H777" s="9"/>
      <c r="I777" s="9"/>
      <c r="J777" s="9"/>
      <c r="K777" s="9"/>
      <c r="L777" s="9"/>
      <c r="M777" s="9"/>
      <c r="N777" s="9"/>
    </row>
    <row r="778" spans="1:14" s="31" customFormat="1">
      <c r="A778" s="9"/>
      <c r="B778" s="9"/>
      <c r="C778" s="9"/>
      <c r="D778" s="9"/>
      <c r="E778" s="9"/>
      <c r="F778" s="9"/>
      <c r="G778" s="9"/>
      <c r="H778" s="9"/>
      <c r="I778" s="9"/>
      <c r="J778" s="9"/>
      <c r="K778" s="9"/>
      <c r="L778" s="9"/>
      <c r="M778" s="9"/>
      <c r="N778" s="9"/>
    </row>
    <row r="779" spans="1:14" s="31" customFormat="1">
      <c r="A779" s="9"/>
      <c r="B779" s="9"/>
      <c r="C779" s="9"/>
      <c r="D779" s="9"/>
      <c r="E779" s="9"/>
      <c r="F779" s="9"/>
      <c r="G779" s="9"/>
      <c r="H779" s="9"/>
      <c r="I779" s="9"/>
      <c r="J779" s="9"/>
      <c r="K779" s="9"/>
      <c r="L779" s="9"/>
      <c r="M779" s="9"/>
      <c r="N779" s="9"/>
    </row>
    <row r="780" spans="1:14" s="31" customFormat="1">
      <c r="A780" s="9"/>
      <c r="B780" s="9"/>
      <c r="C780" s="9"/>
      <c r="D780" s="9"/>
      <c r="E780" s="9"/>
      <c r="F780" s="9"/>
      <c r="G780" s="9"/>
      <c r="H780" s="9"/>
      <c r="I780" s="9"/>
      <c r="J780" s="9"/>
      <c r="K780" s="9"/>
      <c r="L780" s="9"/>
      <c r="M780" s="9"/>
      <c r="N780" s="9"/>
    </row>
    <row r="781" spans="1:14" s="31" customFormat="1">
      <c r="A781" s="9"/>
      <c r="B781" s="9"/>
      <c r="C781" s="9"/>
      <c r="D781" s="9"/>
      <c r="E781" s="9"/>
      <c r="F781" s="9"/>
      <c r="G781" s="9"/>
      <c r="H781" s="9"/>
      <c r="I781" s="9"/>
      <c r="J781" s="9"/>
      <c r="K781" s="9"/>
      <c r="L781" s="9"/>
      <c r="M781" s="9"/>
      <c r="N781" s="9"/>
    </row>
    <row r="782" spans="1:14" s="31" customFormat="1">
      <c r="A782" s="9"/>
      <c r="B782" s="9"/>
      <c r="C782" s="9"/>
      <c r="D782" s="9"/>
      <c r="E782" s="9"/>
      <c r="F782" s="9"/>
      <c r="G782" s="9"/>
      <c r="H782" s="9"/>
      <c r="I782" s="9"/>
      <c r="J782" s="9"/>
      <c r="K782" s="9"/>
      <c r="L782" s="9"/>
      <c r="M782" s="9"/>
      <c r="N782" s="9"/>
    </row>
    <row r="783" spans="1:14" s="31" customFormat="1">
      <c r="A783" s="9"/>
      <c r="B783" s="9"/>
      <c r="C783" s="9"/>
      <c r="D783" s="9"/>
      <c r="E783" s="9"/>
      <c r="F783" s="9"/>
      <c r="G783" s="9"/>
      <c r="H783" s="9"/>
      <c r="I783" s="9"/>
      <c r="J783" s="9"/>
      <c r="K783" s="9"/>
      <c r="L783" s="9"/>
      <c r="M783" s="9"/>
      <c r="N783" s="9"/>
    </row>
    <row r="784" spans="1:14" s="31" customFormat="1">
      <c r="A784" s="9"/>
      <c r="B784" s="9"/>
      <c r="C784" s="9"/>
      <c r="D784" s="9"/>
      <c r="E784" s="9"/>
      <c r="F784" s="9"/>
      <c r="G784" s="9"/>
      <c r="H784" s="9"/>
      <c r="I784" s="9"/>
      <c r="J784" s="9"/>
      <c r="K784" s="9"/>
      <c r="L784" s="9"/>
      <c r="M784" s="9"/>
      <c r="N784" s="9"/>
    </row>
    <row r="785" spans="1:14" s="31" customFormat="1">
      <c r="A785" s="9"/>
      <c r="B785" s="9"/>
      <c r="C785" s="9"/>
      <c r="D785" s="9"/>
      <c r="E785" s="9"/>
      <c r="F785" s="9"/>
      <c r="G785" s="9"/>
      <c r="H785" s="9"/>
      <c r="I785" s="9"/>
      <c r="J785" s="9"/>
      <c r="K785" s="9"/>
      <c r="L785" s="9"/>
      <c r="M785" s="9"/>
      <c r="N785" s="9"/>
    </row>
    <row r="786" spans="1:14" s="31" customFormat="1">
      <c r="A786" s="9"/>
      <c r="B786" s="9"/>
      <c r="C786" s="9"/>
      <c r="D786" s="9"/>
      <c r="E786" s="9"/>
      <c r="F786" s="9"/>
      <c r="G786" s="9"/>
      <c r="H786" s="9"/>
      <c r="I786" s="9"/>
      <c r="J786" s="9"/>
      <c r="K786" s="9"/>
      <c r="L786" s="9"/>
      <c r="M786" s="9"/>
      <c r="N786" s="9"/>
    </row>
    <row r="787" spans="1:14" s="31" customFormat="1">
      <c r="A787" s="9"/>
      <c r="B787" s="9"/>
      <c r="C787" s="9"/>
      <c r="D787" s="9"/>
      <c r="E787" s="9"/>
      <c r="F787" s="9"/>
      <c r="G787" s="9"/>
      <c r="H787" s="9"/>
      <c r="I787" s="9"/>
      <c r="J787" s="9"/>
      <c r="K787" s="9"/>
      <c r="L787" s="9"/>
      <c r="M787" s="9"/>
      <c r="N787" s="9"/>
    </row>
    <row r="788" spans="1:14" s="31" customFormat="1">
      <c r="A788" s="9"/>
      <c r="B788" s="9"/>
      <c r="C788" s="9"/>
      <c r="D788" s="9"/>
      <c r="E788" s="9"/>
      <c r="F788" s="9"/>
      <c r="G788" s="9"/>
      <c r="H788" s="9"/>
      <c r="I788" s="9"/>
      <c r="J788" s="9"/>
      <c r="K788" s="9"/>
      <c r="L788" s="9"/>
      <c r="M788" s="9"/>
      <c r="N788" s="9"/>
    </row>
    <row r="789" spans="1:14" s="31" customFormat="1">
      <c r="A789" s="9"/>
      <c r="B789" s="9"/>
      <c r="C789" s="9"/>
      <c r="D789" s="9"/>
      <c r="E789" s="9"/>
      <c r="F789" s="9"/>
      <c r="G789" s="9"/>
      <c r="H789" s="9"/>
      <c r="I789" s="9"/>
      <c r="J789" s="9"/>
      <c r="K789" s="9"/>
      <c r="L789" s="9"/>
      <c r="M789" s="9"/>
      <c r="N789" s="9"/>
    </row>
    <row r="790" spans="1:14" s="31" customFormat="1">
      <c r="A790" s="9"/>
      <c r="B790" s="9"/>
      <c r="C790" s="9"/>
      <c r="D790" s="9"/>
      <c r="E790" s="9"/>
      <c r="F790" s="9"/>
      <c r="G790" s="9"/>
      <c r="H790" s="9"/>
      <c r="I790" s="9"/>
      <c r="J790" s="9"/>
      <c r="K790" s="9"/>
      <c r="L790" s="9"/>
      <c r="M790" s="9"/>
      <c r="N790" s="9"/>
    </row>
    <row r="791" spans="1:14" s="31" customFormat="1">
      <c r="A791" s="9"/>
      <c r="B791" s="9"/>
      <c r="C791" s="9"/>
      <c r="D791" s="9"/>
      <c r="E791" s="9"/>
      <c r="F791" s="9"/>
      <c r="G791" s="9"/>
      <c r="H791" s="9"/>
      <c r="I791" s="9"/>
      <c r="J791" s="9"/>
      <c r="K791" s="9"/>
      <c r="L791" s="9"/>
      <c r="M791" s="9"/>
      <c r="N791" s="9"/>
    </row>
    <row r="792" spans="1:14" s="31" customFormat="1">
      <c r="A792" s="9"/>
      <c r="B792" s="9"/>
      <c r="C792" s="9"/>
      <c r="D792" s="9"/>
      <c r="E792" s="9"/>
      <c r="F792" s="9"/>
      <c r="G792" s="9"/>
      <c r="H792" s="9"/>
      <c r="I792" s="9"/>
      <c r="J792" s="9"/>
      <c r="K792" s="9"/>
      <c r="L792" s="9"/>
      <c r="M792" s="9"/>
      <c r="N792" s="9"/>
    </row>
    <row r="793" spans="1:14" s="31" customFormat="1">
      <c r="A793" s="9"/>
      <c r="B793" s="9"/>
      <c r="C793" s="9"/>
      <c r="D793" s="9"/>
      <c r="E793" s="9"/>
      <c r="F793" s="9"/>
      <c r="G793" s="9"/>
      <c r="H793" s="9"/>
      <c r="I793" s="9"/>
      <c r="J793" s="9"/>
      <c r="K793" s="9"/>
      <c r="L793" s="9"/>
      <c r="M793" s="9"/>
      <c r="N793" s="9"/>
    </row>
    <row r="794" spans="1:14" s="31" customFormat="1">
      <c r="A794" s="9"/>
      <c r="B794" s="9"/>
      <c r="C794" s="9"/>
      <c r="D794" s="9"/>
      <c r="E794" s="9"/>
      <c r="F794" s="9"/>
      <c r="G794" s="9"/>
      <c r="H794" s="9"/>
      <c r="I794" s="9"/>
      <c r="J794" s="9"/>
      <c r="K794" s="9"/>
      <c r="L794" s="9"/>
      <c r="M794" s="9"/>
      <c r="N794" s="9"/>
    </row>
    <row r="795" spans="1:14" s="31" customFormat="1">
      <c r="A795" s="9"/>
      <c r="B795" s="9"/>
      <c r="C795" s="9"/>
      <c r="D795" s="9"/>
      <c r="E795" s="9"/>
      <c r="F795" s="9"/>
      <c r="G795" s="9"/>
      <c r="H795" s="9"/>
      <c r="I795" s="9"/>
      <c r="J795" s="9"/>
      <c r="K795" s="9"/>
      <c r="L795" s="9"/>
      <c r="M795" s="9"/>
      <c r="N795" s="9"/>
    </row>
    <row r="796" spans="1:14" s="31" customFormat="1">
      <c r="A796" s="9"/>
      <c r="B796" s="9"/>
      <c r="C796" s="9"/>
      <c r="D796" s="9"/>
      <c r="E796" s="9"/>
      <c r="F796" s="9"/>
      <c r="G796" s="9"/>
      <c r="H796" s="9"/>
      <c r="I796" s="9"/>
      <c r="J796" s="9"/>
      <c r="K796" s="9"/>
      <c r="L796" s="9"/>
      <c r="M796" s="9"/>
      <c r="N796" s="9"/>
    </row>
    <row r="797" spans="1:14" s="31" customFormat="1">
      <c r="A797" s="9"/>
      <c r="B797" s="9"/>
      <c r="C797" s="9"/>
      <c r="D797" s="9"/>
      <c r="E797" s="9"/>
      <c r="F797" s="9"/>
      <c r="G797" s="9"/>
      <c r="H797" s="9"/>
      <c r="I797" s="9"/>
      <c r="J797" s="9"/>
      <c r="K797" s="9"/>
      <c r="L797" s="9"/>
      <c r="M797" s="9"/>
      <c r="N797" s="9"/>
    </row>
    <row r="798" spans="1:14" s="31" customFormat="1">
      <c r="A798" s="9"/>
      <c r="B798" s="9"/>
      <c r="C798" s="9"/>
      <c r="D798" s="9"/>
      <c r="E798" s="9"/>
      <c r="F798" s="9"/>
      <c r="G798" s="9"/>
      <c r="H798" s="9"/>
      <c r="I798" s="9"/>
      <c r="J798" s="9"/>
      <c r="K798" s="9"/>
      <c r="L798" s="9"/>
      <c r="M798" s="9"/>
      <c r="N798" s="9"/>
    </row>
    <row r="799" spans="1:14" s="31" customFormat="1">
      <c r="A799" s="9"/>
      <c r="B799" s="9"/>
      <c r="C799" s="9"/>
      <c r="D799" s="9"/>
      <c r="E799" s="9"/>
      <c r="F799" s="9"/>
      <c r="G799" s="9"/>
      <c r="H799" s="9"/>
      <c r="I799" s="9"/>
      <c r="J799" s="9"/>
      <c r="K799" s="9"/>
      <c r="L799" s="9"/>
      <c r="M799" s="9"/>
      <c r="N799" s="9"/>
    </row>
    <row r="800" spans="1:14" s="31" customFormat="1">
      <c r="A800" s="9"/>
      <c r="B800" s="9"/>
      <c r="C800" s="9"/>
      <c r="D800" s="9"/>
      <c r="E800" s="9"/>
      <c r="F800" s="9"/>
      <c r="G800" s="9"/>
      <c r="H800" s="9"/>
      <c r="I800" s="9"/>
      <c r="J800" s="9"/>
      <c r="K800" s="9"/>
      <c r="L800" s="9"/>
      <c r="M800" s="9"/>
      <c r="N800" s="9"/>
    </row>
    <row r="801" spans="1:14" s="31" customFormat="1">
      <c r="A801" s="9"/>
      <c r="B801" s="9"/>
      <c r="C801" s="9"/>
      <c r="D801" s="9"/>
      <c r="E801" s="9"/>
      <c r="F801" s="9"/>
      <c r="G801" s="9"/>
      <c r="H801" s="9"/>
      <c r="I801" s="9"/>
      <c r="J801" s="9"/>
      <c r="K801" s="9"/>
      <c r="L801" s="9"/>
      <c r="M801" s="9"/>
      <c r="N801" s="9"/>
    </row>
    <row r="802" spans="1:14" s="31" customFormat="1">
      <c r="A802" s="9"/>
      <c r="B802" s="9"/>
      <c r="C802" s="9"/>
      <c r="D802" s="9"/>
      <c r="E802" s="9"/>
      <c r="F802" s="9"/>
      <c r="G802" s="9"/>
      <c r="H802" s="9"/>
      <c r="I802" s="9"/>
      <c r="J802" s="9"/>
      <c r="K802" s="9"/>
      <c r="L802" s="9"/>
      <c r="M802" s="9"/>
      <c r="N802" s="9"/>
    </row>
    <row r="803" spans="1:14" s="31" customFormat="1">
      <c r="A803" s="9"/>
      <c r="B803" s="9"/>
      <c r="C803" s="9"/>
      <c r="D803" s="9"/>
      <c r="E803" s="9"/>
      <c r="F803" s="9"/>
      <c r="G803" s="9"/>
      <c r="H803" s="9"/>
      <c r="I803" s="9"/>
      <c r="J803" s="9"/>
      <c r="K803" s="9"/>
      <c r="L803" s="9"/>
      <c r="M803" s="9"/>
      <c r="N803" s="9"/>
    </row>
    <row r="804" spans="1:14" s="31" customFormat="1">
      <c r="A804" s="9"/>
      <c r="B804" s="9"/>
      <c r="C804" s="9"/>
      <c r="D804" s="9"/>
      <c r="E804" s="9"/>
      <c r="F804" s="9"/>
      <c r="G804" s="9"/>
      <c r="H804" s="9"/>
      <c r="I804" s="9"/>
      <c r="J804" s="9"/>
      <c r="K804" s="9"/>
      <c r="L804" s="9"/>
      <c r="M804" s="9"/>
      <c r="N804" s="9"/>
    </row>
    <row r="805" spans="1:14" s="31" customFormat="1">
      <c r="A805" s="9"/>
      <c r="B805" s="9"/>
      <c r="C805" s="9"/>
      <c r="D805" s="9"/>
      <c r="E805" s="9"/>
      <c r="F805" s="9"/>
      <c r="G805" s="9"/>
      <c r="H805" s="9"/>
      <c r="I805" s="9"/>
      <c r="J805" s="9"/>
      <c r="K805" s="9"/>
      <c r="L805" s="9"/>
      <c r="M805" s="9"/>
      <c r="N805" s="9"/>
    </row>
    <row r="806" spans="1:14" s="31" customFormat="1">
      <c r="A806" s="9"/>
      <c r="B806" s="9"/>
      <c r="C806" s="9"/>
      <c r="D806" s="9"/>
      <c r="E806" s="9"/>
      <c r="F806" s="9"/>
      <c r="G806" s="9"/>
      <c r="H806" s="9"/>
      <c r="I806" s="9"/>
      <c r="J806" s="9"/>
      <c r="K806" s="9"/>
      <c r="L806" s="9"/>
      <c r="M806" s="9"/>
      <c r="N806" s="9"/>
    </row>
    <row r="807" spans="1:14" s="31" customFormat="1">
      <c r="A807" s="9"/>
      <c r="B807" s="9"/>
      <c r="C807" s="9"/>
      <c r="D807" s="9"/>
      <c r="E807" s="9"/>
      <c r="F807" s="9"/>
      <c r="G807" s="9"/>
      <c r="H807" s="9"/>
      <c r="I807" s="9"/>
      <c r="J807" s="9"/>
      <c r="K807" s="9"/>
      <c r="L807" s="9"/>
      <c r="M807" s="9"/>
      <c r="N807" s="9"/>
    </row>
    <row r="808" spans="1:14" s="31" customFormat="1">
      <c r="A808" s="9"/>
      <c r="B808" s="9"/>
      <c r="C808" s="9"/>
      <c r="D808" s="9"/>
      <c r="E808" s="9"/>
      <c r="F808" s="9"/>
      <c r="G808" s="9"/>
      <c r="H808" s="9"/>
      <c r="I808" s="9"/>
      <c r="J808" s="9"/>
      <c r="K808" s="9"/>
      <c r="L808" s="9"/>
      <c r="M808" s="9"/>
      <c r="N808" s="9"/>
    </row>
    <row r="809" spans="1:14" s="31" customFormat="1">
      <c r="A809" s="9"/>
      <c r="B809" s="9"/>
      <c r="C809" s="9"/>
      <c r="D809" s="9"/>
      <c r="E809" s="9"/>
      <c r="F809" s="9"/>
      <c r="G809" s="9"/>
      <c r="H809" s="9"/>
      <c r="I809" s="9"/>
      <c r="J809" s="9"/>
      <c r="K809" s="9"/>
      <c r="L809" s="9"/>
      <c r="M809" s="9"/>
      <c r="N809" s="9"/>
    </row>
    <row r="810" spans="1:14" s="31" customFormat="1">
      <c r="A810" s="9"/>
      <c r="B810" s="9"/>
      <c r="C810" s="9"/>
      <c r="D810" s="9"/>
      <c r="E810" s="9"/>
      <c r="F810" s="9"/>
      <c r="G810" s="9"/>
      <c r="H810" s="9"/>
      <c r="I810" s="9"/>
      <c r="J810" s="9"/>
      <c r="K810" s="9"/>
      <c r="L810" s="9"/>
      <c r="M810" s="9"/>
      <c r="N810" s="9"/>
    </row>
    <row r="811" spans="1:14" s="31" customFormat="1">
      <c r="A811" s="9"/>
      <c r="B811" s="9"/>
      <c r="C811" s="9"/>
      <c r="D811" s="9"/>
      <c r="E811" s="9"/>
      <c r="F811" s="9"/>
      <c r="G811" s="9"/>
      <c r="H811" s="9"/>
      <c r="I811" s="9"/>
      <c r="J811" s="9"/>
      <c r="K811" s="9"/>
      <c r="L811" s="9"/>
      <c r="M811" s="9"/>
      <c r="N811" s="9"/>
    </row>
    <row r="812" spans="1:14" s="31" customFormat="1">
      <c r="A812" s="9"/>
      <c r="B812" s="9"/>
      <c r="C812" s="9"/>
      <c r="D812" s="9"/>
      <c r="E812" s="9"/>
      <c r="F812" s="9"/>
      <c r="G812" s="9"/>
      <c r="H812" s="9"/>
      <c r="I812" s="9"/>
      <c r="J812" s="9"/>
      <c r="K812" s="9"/>
      <c r="L812" s="9"/>
      <c r="M812" s="9"/>
      <c r="N812" s="9"/>
    </row>
    <row r="813" spans="1:14" s="31" customFormat="1">
      <c r="A813" s="9"/>
      <c r="B813" s="9"/>
      <c r="C813" s="9"/>
      <c r="D813" s="9"/>
      <c r="E813" s="9"/>
      <c r="F813" s="9"/>
      <c r="G813" s="9"/>
      <c r="H813" s="9"/>
      <c r="I813" s="9"/>
      <c r="J813" s="9"/>
      <c r="K813" s="9"/>
      <c r="L813" s="9"/>
      <c r="M813" s="9"/>
      <c r="N813" s="9"/>
    </row>
    <row r="814" spans="1:14" s="31" customFormat="1">
      <c r="A814" s="9"/>
      <c r="B814" s="9"/>
      <c r="C814" s="9"/>
      <c r="D814" s="9"/>
      <c r="E814" s="9"/>
      <c r="F814" s="9"/>
      <c r="G814" s="9"/>
      <c r="H814" s="9"/>
      <c r="I814" s="9"/>
      <c r="J814" s="9"/>
      <c r="K814" s="9"/>
      <c r="L814" s="9"/>
      <c r="M814" s="9"/>
      <c r="N814" s="9"/>
    </row>
    <row r="815" spans="1:14" s="31" customFormat="1">
      <c r="A815" s="9"/>
      <c r="B815" s="9"/>
      <c r="C815" s="9"/>
      <c r="D815" s="9"/>
      <c r="E815" s="9"/>
      <c r="F815" s="9"/>
      <c r="G815" s="9"/>
      <c r="H815" s="9"/>
      <c r="I815" s="9"/>
      <c r="J815" s="9"/>
      <c r="K815" s="9"/>
      <c r="L815" s="9"/>
      <c r="M815" s="9"/>
      <c r="N815" s="9"/>
    </row>
    <row r="816" spans="1:14" s="31" customFormat="1">
      <c r="A816" s="9"/>
      <c r="B816" s="9"/>
      <c r="C816" s="9"/>
      <c r="D816" s="9"/>
      <c r="E816" s="9"/>
      <c r="F816" s="9"/>
      <c r="G816" s="9"/>
      <c r="H816" s="9"/>
      <c r="I816" s="9"/>
      <c r="J816" s="9"/>
      <c r="K816" s="9"/>
      <c r="L816" s="9"/>
      <c r="M816" s="9"/>
      <c r="N816" s="9"/>
    </row>
    <row r="817" spans="1:14" s="31" customFormat="1">
      <c r="A817" s="9"/>
      <c r="B817" s="9"/>
      <c r="C817" s="9"/>
      <c r="D817" s="9"/>
      <c r="E817" s="9"/>
      <c r="F817" s="9"/>
      <c r="G817" s="9"/>
      <c r="H817" s="9"/>
      <c r="I817" s="9"/>
      <c r="J817" s="9"/>
      <c r="K817" s="9"/>
      <c r="L817" s="9"/>
      <c r="M817" s="9"/>
      <c r="N817" s="9"/>
    </row>
    <row r="818" spans="1:14" s="31" customFormat="1">
      <c r="A818" s="9"/>
      <c r="B818" s="9"/>
      <c r="C818" s="9"/>
      <c r="D818" s="9"/>
      <c r="E818" s="9"/>
      <c r="F818" s="9"/>
      <c r="G818" s="9"/>
      <c r="H818" s="9"/>
      <c r="I818" s="9"/>
      <c r="J818" s="9"/>
      <c r="K818" s="9"/>
      <c r="L818" s="9"/>
      <c r="M818" s="9"/>
      <c r="N818" s="9"/>
    </row>
    <row r="819" spans="1:14" s="31" customFormat="1">
      <c r="A819" s="9"/>
      <c r="B819" s="9"/>
      <c r="C819" s="9"/>
      <c r="D819" s="9"/>
      <c r="E819" s="9"/>
      <c r="F819" s="9"/>
      <c r="G819" s="9"/>
      <c r="H819" s="9"/>
      <c r="I819" s="9"/>
      <c r="J819" s="9"/>
      <c r="K819" s="9"/>
      <c r="L819" s="9"/>
      <c r="M819" s="9"/>
      <c r="N819" s="9"/>
    </row>
    <row r="820" spans="1:14" s="31" customFormat="1">
      <c r="A820" s="9"/>
      <c r="B820" s="9"/>
      <c r="C820" s="9"/>
      <c r="D820" s="9"/>
      <c r="E820" s="9"/>
      <c r="F820" s="9"/>
      <c r="G820" s="9"/>
      <c r="H820" s="9"/>
      <c r="I820" s="9"/>
      <c r="J820" s="9"/>
      <c r="K820" s="9"/>
      <c r="L820" s="9"/>
      <c r="M820" s="9"/>
      <c r="N820" s="9"/>
    </row>
    <row r="821" spans="1:14" s="31" customFormat="1">
      <c r="A821" s="9"/>
      <c r="B821" s="9"/>
      <c r="C821" s="9"/>
      <c r="D821" s="9"/>
      <c r="E821" s="9"/>
      <c r="F821" s="9"/>
      <c r="G821" s="9"/>
      <c r="H821" s="9"/>
      <c r="I821" s="9"/>
      <c r="J821" s="9"/>
      <c r="K821" s="9"/>
      <c r="L821" s="9"/>
      <c r="M821" s="9"/>
      <c r="N821" s="9"/>
    </row>
    <row r="822" spans="1:14" s="31" customFormat="1">
      <c r="A822" s="9"/>
      <c r="B822" s="9"/>
      <c r="C822" s="9"/>
      <c r="D822" s="9"/>
      <c r="E822" s="9"/>
      <c r="F822" s="9"/>
      <c r="G822" s="9"/>
      <c r="H822" s="9"/>
      <c r="I822" s="9"/>
      <c r="J822" s="9"/>
      <c r="K822" s="9"/>
      <c r="L822" s="9"/>
      <c r="M822" s="9"/>
      <c r="N822" s="9"/>
    </row>
    <row r="823" spans="1:14" s="31" customFormat="1">
      <c r="A823" s="9"/>
      <c r="B823" s="9"/>
      <c r="C823" s="9"/>
      <c r="D823" s="9"/>
      <c r="E823" s="9"/>
      <c r="F823" s="9"/>
      <c r="G823" s="9"/>
      <c r="H823" s="9"/>
      <c r="I823" s="9"/>
      <c r="J823" s="9"/>
      <c r="K823" s="9"/>
      <c r="L823" s="9"/>
      <c r="M823" s="9"/>
      <c r="N823" s="9"/>
    </row>
    <row r="824" spans="1:14" s="31" customFormat="1">
      <c r="A824" s="9"/>
      <c r="B824" s="9"/>
      <c r="C824" s="9"/>
      <c r="D824" s="9"/>
      <c r="E824" s="9"/>
      <c r="F824" s="9"/>
      <c r="G824" s="9"/>
      <c r="H824" s="9"/>
      <c r="I824" s="9"/>
      <c r="J824" s="9"/>
      <c r="K824" s="9"/>
      <c r="L824" s="9"/>
      <c r="M824" s="9"/>
      <c r="N824" s="9"/>
    </row>
    <row r="825" spans="1:14" s="31" customFormat="1">
      <c r="A825" s="9"/>
      <c r="B825" s="9"/>
      <c r="C825" s="9"/>
      <c r="D825" s="9"/>
      <c r="E825" s="9"/>
      <c r="F825" s="9"/>
      <c r="G825" s="9"/>
      <c r="H825" s="9"/>
      <c r="I825" s="9"/>
      <c r="J825" s="9"/>
      <c r="K825" s="9"/>
      <c r="L825" s="9"/>
      <c r="M825" s="9"/>
      <c r="N825" s="9"/>
    </row>
    <row r="826" spans="1:14" s="31" customFormat="1">
      <c r="A826" s="9"/>
      <c r="B826" s="9"/>
      <c r="C826" s="9"/>
      <c r="D826" s="9"/>
      <c r="E826" s="9"/>
      <c r="F826" s="9"/>
      <c r="G826" s="9"/>
      <c r="H826" s="9"/>
      <c r="I826" s="9"/>
      <c r="J826" s="9"/>
      <c r="K826" s="9"/>
      <c r="L826" s="9"/>
      <c r="M826" s="9"/>
      <c r="N826" s="9"/>
    </row>
    <row r="827" spans="1:14" s="31" customFormat="1">
      <c r="A827" s="9"/>
      <c r="B827" s="9"/>
      <c r="C827" s="9"/>
      <c r="D827" s="9"/>
      <c r="E827" s="9"/>
      <c r="F827" s="9"/>
      <c r="G827" s="9"/>
      <c r="H827" s="9"/>
      <c r="I827" s="9"/>
      <c r="J827" s="9"/>
      <c r="K827" s="9"/>
      <c r="L827" s="9"/>
      <c r="M827" s="9"/>
      <c r="N827" s="9"/>
    </row>
    <row r="828" spans="1:14" s="31" customFormat="1">
      <c r="A828" s="9"/>
      <c r="B828" s="9"/>
      <c r="C828" s="9"/>
      <c r="D828" s="9"/>
      <c r="E828" s="9"/>
      <c r="F828" s="9"/>
      <c r="G828" s="9"/>
      <c r="H828" s="9"/>
      <c r="I828" s="9"/>
      <c r="J828" s="9"/>
      <c r="K828" s="9"/>
      <c r="L828" s="9"/>
      <c r="M828" s="9"/>
      <c r="N828" s="9"/>
    </row>
    <row r="829" spans="1:14" s="31" customFormat="1">
      <c r="A829" s="9"/>
      <c r="B829" s="9"/>
      <c r="C829" s="9"/>
      <c r="D829" s="9"/>
      <c r="E829" s="9"/>
      <c r="F829" s="9"/>
      <c r="G829" s="9"/>
      <c r="H829" s="9"/>
      <c r="I829" s="9"/>
      <c r="J829" s="9"/>
      <c r="K829" s="9"/>
      <c r="L829" s="9"/>
      <c r="M829" s="9"/>
      <c r="N829" s="9"/>
    </row>
    <row r="830" spans="1:14" s="31" customFormat="1">
      <c r="A830" s="9"/>
      <c r="B830" s="9"/>
      <c r="C830" s="9"/>
      <c r="D830" s="9"/>
      <c r="E830" s="9"/>
      <c r="F830" s="9"/>
      <c r="G830" s="9"/>
      <c r="H830" s="9"/>
      <c r="I830" s="9"/>
      <c r="J830" s="9"/>
      <c r="K830" s="9"/>
      <c r="L830" s="9"/>
      <c r="M830" s="9"/>
      <c r="N830" s="9"/>
    </row>
    <row r="831" spans="1:14" s="31" customFormat="1">
      <c r="A831" s="9"/>
      <c r="B831" s="9"/>
      <c r="C831" s="9"/>
      <c r="D831" s="9"/>
      <c r="E831" s="9"/>
      <c r="F831" s="9"/>
      <c r="G831" s="9"/>
      <c r="H831" s="9"/>
      <c r="I831" s="9"/>
      <c r="J831" s="9"/>
      <c r="K831" s="9"/>
      <c r="L831" s="9"/>
      <c r="M831" s="9"/>
      <c r="N831" s="9"/>
    </row>
    <row r="832" spans="1:14" s="31" customFormat="1">
      <c r="A832" s="9"/>
      <c r="B832" s="9"/>
      <c r="C832" s="9"/>
      <c r="D832" s="9"/>
      <c r="E832" s="9"/>
      <c r="F832" s="9"/>
      <c r="G832" s="9"/>
      <c r="H832" s="9"/>
      <c r="I832" s="9"/>
      <c r="J832" s="9"/>
      <c r="K832" s="9"/>
      <c r="L832" s="9"/>
      <c r="M832" s="9"/>
      <c r="N832" s="9"/>
    </row>
    <row r="833" spans="1:14" s="31" customFormat="1">
      <c r="A833" s="9"/>
      <c r="B833" s="9"/>
      <c r="C833" s="9"/>
      <c r="D833" s="9"/>
      <c r="E833" s="9"/>
      <c r="F833" s="9"/>
      <c r="G833" s="9"/>
      <c r="H833" s="9"/>
      <c r="I833" s="9"/>
      <c r="J833" s="9"/>
      <c r="K833" s="9"/>
      <c r="L833" s="9"/>
      <c r="M833" s="9"/>
      <c r="N833" s="9"/>
    </row>
    <row r="834" spans="1:14" s="31" customFormat="1">
      <c r="A834" s="9"/>
      <c r="B834" s="9"/>
      <c r="C834" s="9"/>
      <c r="D834" s="9"/>
      <c r="E834" s="9"/>
      <c r="F834" s="9"/>
      <c r="G834" s="9"/>
      <c r="H834" s="9"/>
      <c r="I834" s="9"/>
      <c r="J834" s="9"/>
      <c r="K834" s="9"/>
      <c r="L834" s="9"/>
      <c r="M834" s="9"/>
      <c r="N834" s="9"/>
    </row>
    <row r="835" spans="1:14" s="31" customFormat="1">
      <c r="A835" s="9"/>
      <c r="B835" s="9"/>
      <c r="C835" s="9"/>
      <c r="D835" s="9"/>
      <c r="E835" s="9"/>
      <c r="F835" s="9"/>
      <c r="G835" s="9"/>
      <c r="H835" s="9"/>
      <c r="I835" s="9"/>
      <c r="J835" s="9"/>
      <c r="K835" s="9"/>
      <c r="L835" s="9"/>
      <c r="M835" s="9"/>
      <c r="N835" s="9"/>
    </row>
    <row r="836" spans="1:14" s="31" customFormat="1">
      <c r="A836" s="9"/>
      <c r="B836" s="9"/>
      <c r="C836" s="9"/>
      <c r="D836" s="9"/>
      <c r="E836" s="9"/>
      <c r="F836" s="9"/>
      <c r="G836" s="9"/>
      <c r="H836" s="9"/>
      <c r="I836" s="9"/>
      <c r="J836" s="9"/>
      <c r="K836" s="9"/>
      <c r="L836" s="9"/>
      <c r="M836" s="9"/>
      <c r="N836" s="9"/>
    </row>
    <row r="837" spans="1:14" s="31" customFormat="1">
      <c r="A837" s="9"/>
      <c r="B837" s="9"/>
      <c r="C837" s="9"/>
      <c r="D837" s="9"/>
      <c r="E837" s="9"/>
      <c r="F837" s="9"/>
      <c r="G837" s="9"/>
      <c r="H837" s="9"/>
      <c r="I837" s="9"/>
      <c r="J837" s="9"/>
      <c r="K837" s="9"/>
      <c r="L837" s="9"/>
      <c r="M837" s="9"/>
      <c r="N837" s="9"/>
    </row>
    <row r="838" spans="1:14" s="31" customFormat="1">
      <c r="A838" s="9"/>
      <c r="B838" s="9"/>
      <c r="C838" s="9"/>
      <c r="D838" s="9"/>
      <c r="E838" s="9"/>
      <c r="F838" s="9"/>
      <c r="G838" s="9"/>
      <c r="H838" s="9"/>
      <c r="I838" s="9"/>
      <c r="J838" s="9"/>
      <c r="K838" s="9"/>
      <c r="L838" s="9"/>
      <c r="M838" s="9"/>
      <c r="N838" s="9"/>
    </row>
    <row r="839" spans="1:14" s="31" customFormat="1">
      <c r="A839" s="9"/>
      <c r="B839" s="9"/>
      <c r="C839" s="9"/>
      <c r="D839" s="9"/>
      <c r="E839" s="9"/>
      <c r="F839" s="9"/>
      <c r="G839" s="9"/>
      <c r="H839" s="9"/>
      <c r="I839" s="9"/>
      <c r="J839" s="9"/>
      <c r="K839" s="9"/>
      <c r="L839" s="9"/>
      <c r="M839" s="9"/>
      <c r="N839" s="9"/>
    </row>
    <row r="840" spans="1:14" s="31" customFormat="1">
      <c r="A840" s="9"/>
      <c r="B840" s="9"/>
      <c r="C840" s="9"/>
      <c r="D840" s="9"/>
      <c r="E840" s="9"/>
      <c r="F840" s="9"/>
      <c r="G840" s="9"/>
      <c r="H840" s="9"/>
      <c r="I840" s="9"/>
      <c r="J840" s="9"/>
      <c r="K840" s="9"/>
      <c r="L840" s="9"/>
      <c r="M840" s="9"/>
      <c r="N840" s="9"/>
    </row>
    <row r="841" spans="1:14" s="31" customFormat="1">
      <c r="A841" s="9"/>
      <c r="B841" s="9"/>
      <c r="C841" s="9"/>
      <c r="D841" s="9"/>
      <c r="E841" s="9"/>
      <c r="F841" s="9"/>
      <c r="G841" s="9"/>
      <c r="H841" s="9"/>
      <c r="I841" s="9"/>
      <c r="J841" s="9"/>
      <c r="K841" s="9"/>
      <c r="L841" s="9"/>
      <c r="M841" s="9"/>
      <c r="N841" s="9"/>
    </row>
    <row r="842" spans="1:14" s="31" customFormat="1">
      <c r="A842" s="9"/>
      <c r="B842" s="9"/>
      <c r="C842" s="9"/>
      <c r="D842" s="9"/>
      <c r="E842" s="9"/>
      <c r="F842" s="9"/>
      <c r="G842" s="9"/>
      <c r="H842" s="9"/>
      <c r="I842" s="9"/>
      <c r="J842" s="9"/>
      <c r="K842" s="9"/>
      <c r="L842" s="9"/>
      <c r="M842" s="9"/>
      <c r="N842" s="9"/>
    </row>
    <row r="843" spans="1:14" s="31" customFormat="1">
      <c r="A843" s="9"/>
      <c r="B843" s="9"/>
      <c r="C843" s="9"/>
      <c r="D843" s="9"/>
      <c r="E843" s="9"/>
      <c r="F843" s="9"/>
      <c r="G843" s="9"/>
      <c r="H843" s="9"/>
      <c r="I843" s="9"/>
      <c r="J843" s="9"/>
      <c r="K843" s="9"/>
      <c r="L843" s="9"/>
      <c r="M843" s="9"/>
      <c r="N843" s="9"/>
    </row>
    <row r="844" spans="1:14" s="31" customFormat="1">
      <c r="A844" s="9"/>
      <c r="B844" s="9"/>
      <c r="C844" s="9"/>
      <c r="D844" s="9"/>
      <c r="E844" s="9"/>
      <c r="F844" s="9"/>
      <c r="G844" s="9"/>
      <c r="H844" s="9"/>
      <c r="I844" s="9"/>
      <c r="J844" s="9"/>
      <c r="K844" s="9"/>
      <c r="L844" s="9"/>
      <c r="M844" s="9"/>
      <c r="N844" s="9"/>
    </row>
    <row r="845" spans="1:14" s="31" customFormat="1">
      <c r="A845" s="9"/>
      <c r="B845" s="9"/>
      <c r="C845" s="9"/>
      <c r="D845" s="9"/>
      <c r="E845" s="9"/>
      <c r="F845" s="9"/>
      <c r="G845" s="9"/>
      <c r="H845" s="9"/>
      <c r="I845" s="9"/>
      <c r="J845" s="9"/>
      <c r="K845" s="9"/>
      <c r="L845" s="9"/>
      <c r="M845" s="9"/>
      <c r="N845" s="9"/>
    </row>
    <row r="846" spans="1:14" s="31" customFormat="1">
      <c r="A846" s="9"/>
      <c r="B846" s="9"/>
      <c r="C846" s="9"/>
      <c r="D846" s="9"/>
      <c r="E846" s="9"/>
      <c r="F846" s="9"/>
      <c r="G846" s="9"/>
      <c r="H846" s="9"/>
      <c r="I846" s="9"/>
      <c r="J846" s="9"/>
      <c r="K846" s="9"/>
      <c r="L846" s="9"/>
      <c r="M846" s="9"/>
      <c r="N846" s="9"/>
    </row>
    <row r="847" spans="1:14" s="31" customFormat="1">
      <c r="A847" s="9"/>
      <c r="B847" s="9"/>
      <c r="C847" s="9"/>
      <c r="D847" s="9"/>
      <c r="E847" s="9"/>
      <c r="F847" s="9"/>
      <c r="G847" s="9"/>
      <c r="H847" s="9"/>
      <c r="I847" s="9"/>
      <c r="J847" s="9"/>
      <c r="K847" s="9"/>
      <c r="L847" s="9"/>
      <c r="M847" s="9"/>
      <c r="N847" s="9"/>
    </row>
    <row r="848" spans="1:14" s="31" customFormat="1">
      <c r="A848" s="9"/>
      <c r="B848" s="9"/>
      <c r="C848" s="9"/>
      <c r="D848" s="9"/>
      <c r="E848" s="9"/>
      <c r="F848" s="9"/>
      <c r="G848" s="9"/>
      <c r="H848" s="9"/>
      <c r="I848" s="9"/>
      <c r="J848" s="9"/>
      <c r="K848" s="9"/>
      <c r="L848" s="9"/>
      <c r="M848" s="9"/>
      <c r="N848" s="9"/>
    </row>
    <row r="849" spans="1:14" s="31" customFormat="1">
      <c r="A849" s="9"/>
      <c r="B849" s="9"/>
      <c r="C849" s="9"/>
      <c r="D849" s="9"/>
      <c r="E849" s="9"/>
      <c r="F849" s="9"/>
      <c r="G849" s="9"/>
      <c r="H849" s="9"/>
      <c r="I849" s="9"/>
      <c r="J849" s="9"/>
      <c r="K849" s="9"/>
      <c r="L849" s="9"/>
      <c r="M849" s="9"/>
      <c r="N849" s="9"/>
    </row>
    <row r="850" spans="1:14" s="31" customFormat="1">
      <c r="A850" s="9"/>
      <c r="B850" s="9"/>
      <c r="C850" s="9"/>
      <c r="D850" s="9"/>
      <c r="E850" s="9"/>
      <c r="F850" s="9"/>
      <c r="G850" s="9"/>
      <c r="H850" s="9"/>
      <c r="I850" s="9"/>
      <c r="J850" s="9"/>
      <c r="K850" s="9"/>
      <c r="L850" s="9"/>
      <c r="M850" s="9"/>
      <c r="N850" s="9"/>
    </row>
    <row r="851" spans="1:14" s="31" customFormat="1">
      <c r="A851" s="9"/>
      <c r="B851" s="9"/>
      <c r="C851" s="9"/>
      <c r="D851" s="9"/>
      <c r="E851" s="9"/>
      <c r="F851" s="9"/>
      <c r="G851" s="9"/>
      <c r="H851" s="9"/>
      <c r="I851" s="9"/>
      <c r="J851" s="9"/>
      <c r="K851" s="9"/>
      <c r="L851" s="9"/>
      <c r="M851" s="9"/>
      <c r="N851" s="9"/>
    </row>
    <row r="852" spans="1:14" s="31" customFormat="1">
      <c r="A852" s="9"/>
      <c r="B852" s="9"/>
      <c r="C852" s="9"/>
      <c r="D852" s="9"/>
      <c r="E852" s="9"/>
      <c r="F852" s="9"/>
      <c r="G852" s="9"/>
      <c r="H852" s="9"/>
      <c r="I852" s="9"/>
      <c r="J852" s="9"/>
      <c r="K852" s="9"/>
      <c r="L852" s="9"/>
      <c r="M852" s="9"/>
      <c r="N852" s="9"/>
    </row>
    <row r="853" spans="1:14" s="31" customFormat="1">
      <c r="A853" s="9"/>
      <c r="B853" s="9"/>
      <c r="C853" s="9"/>
      <c r="D853" s="9"/>
      <c r="E853" s="9"/>
      <c r="F853" s="9"/>
      <c r="G853" s="9"/>
      <c r="H853" s="9"/>
      <c r="I853" s="9"/>
      <c r="J853" s="9"/>
      <c r="K853" s="9"/>
      <c r="L853" s="9"/>
      <c r="M853" s="9"/>
      <c r="N853" s="9"/>
    </row>
    <row r="854" spans="1:14" s="31" customFormat="1">
      <c r="A854" s="9"/>
      <c r="B854" s="9"/>
      <c r="C854" s="9"/>
      <c r="D854" s="9"/>
      <c r="E854" s="9"/>
      <c r="F854" s="9"/>
      <c r="G854" s="9"/>
      <c r="H854" s="9"/>
      <c r="I854" s="9"/>
      <c r="J854" s="9"/>
      <c r="K854" s="9"/>
      <c r="L854" s="9"/>
      <c r="M854" s="9"/>
      <c r="N854" s="9"/>
    </row>
    <row r="855" spans="1:14" s="31" customFormat="1">
      <c r="A855" s="9"/>
      <c r="B855" s="9"/>
      <c r="C855" s="9"/>
      <c r="D855" s="9"/>
      <c r="E855" s="9"/>
      <c r="F855" s="9"/>
      <c r="G855" s="9"/>
      <c r="H855" s="9"/>
      <c r="I855" s="9"/>
      <c r="J855" s="9"/>
      <c r="K855" s="9"/>
      <c r="L855" s="9"/>
      <c r="M855" s="9"/>
      <c r="N855" s="9"/>
    </row>
    <row r="856" spans="1:14" s="31" customFormat="1">
      <c r="A856" s="9"/>
      <c r="B856" s="9"/>
      <c r="C856" s="9"/>
      <c r="D856" s="9"/>
      <c r="E856" s="9"/>
      <c r="F856" s="9"/>
      <c r="G856" s="9"/>
      <c r="H856" s="9"/>
      <c r="I856" s="9"/>
      <c r="J856" s="9"/>
      <c r="K856" s="9"/>
      <c r="L856" s="9"/>
      <c r="M856" s="9"/>
      <c r="N856" s="9"/>
    </row>
    <row r="857" spans="1:14" s="31" customFormat="1">
      <c r="A857" s="9"/>
      <c r="B857" s="9"/>
      <c r="C857" s="9"/>
      <c r="D857" s="9"/>
      <c r="E857" s="9"/>
      <c r="F857" s="9"/>
      <c r="G857" s="9"/>
      <c r="H857" s="9"/>
      <c r="I857" s="9"/>
      <c r="J857" s="9"/>
      <c r="K857" s="9"/>
      <c r="L857" s="9"/>
      <c r="M857" s="9"/>
      <c r="N857" s="9"/>
    </row>
    <row r="858" spans="1:14" s="31" customFormat="1">
      <c r="A858" s="9"/>
      <c r="B858" s="9"/>
      <c r="C858" s="9"/>
      <c r="D858" s="9"/>
      <c r="E858" s="9"/>
      <c r="F858" s="9"/>
      <c r="G858" s="9"/>
      <c r="H858" s="9"/>
      <c r="I858" s="9"/>
      <c r="J858" s="9"/>
      <c r="K858" s="9"/>
      <c r="L858" s="9"/>
      <c r="M858" s="9"/>
      <c r="N858" s="9"/>
    </row>
    <row r="859" spans="1:14" s="31" customFormat="1">
      <c r="A859" s="9"/>
      <c r="B859" s="9"/>
      <c r="C859" s="9"/>
      <c r="D859" s="9"/>
      <c r="E859" s="9"/>
      <c r="F859" s="9"/>
      <c r="G859" s="9"/>
      <c r="H859" s="9"/>
      <c r="I859" s="9"/>
      <c r="J859" s="9"/>
      <c r="K859" s="9"/>
      <c r="L859" s="9"/>
      <c r="M859" s="9"/>
      <c r="N859" s="9"/>
    </row>
    <row r="860" spans="1:14" s="31" customFormat="1">
      <c r="A860" s="9"/>
      <c r="B860" s="9"/>
      <c r="C860" s="9"/>
      <c r="D860" s="9"/>
      <c r="E860" s="9"/>
      <c r="F860" s="9"/>
      <c r="G860" s="9"/>
      <c r="H860" s="9"/>
      <c r="I860" s="9"/>
      <c r="J860" s="9"/>
      <c r="K860" s="9"/>
      <c r="L860" s="9"/>
      <c r="M860" s="9"/>
      <c r="N860" s="9"/>
    </row>
    <row r="861" spans="1:14" s="31" customFormat="1">
      <c r="A861" s="9"/>
      <c r="B861" s="9"/>
      <c r="C861" s="9"/>
      <c r="D861" s="9"/>
      <c r="E861" s="9"/>
      <c r="F861" s="9"/>
      <c r="G861" s="9"/>
      <c r="H861" s="9"/>
      <c r="I861" s="9"/>
      <c r="J861" s="9"/>
      <c r="K861" s="9"/>
      <c r="L861" s="9"/>
      <c r="M861" s="9"/>
      <c r="N861" s="9"/>
    </row>
    <row r="862" spans="1:14" s="31" customFormat="1">
      <c r="A862" s="9"/>
      <c r="B862" s="9"/>
      <c r="C862" s="9"/>
      <c r="D862" s="9"/>
      <c r="E862" s="9"/>
      <c r="F862" s="9"/>
      <c r="G862" s="9"/>
      <c r="H862" s="9"/>
      <c r="I862" s="9"/>
      <c r="J862" s="9"/>
      <c r="K862" s="9"/>
      <c r="L862" s="9"/>
      <c r="M862" s="9"/>
      <c r="N862" s="9"/>
    </row>
    <row r="863" spans="1:14" s="31" customFormat="1">
      <c r="A863" s="9"/>
      <c r="B863" s="9"/>
      <c r="C863" s="9"/>
      <c r="D863" s="9"/>
      <c r="E863" s="9"/>
      <c r="F863" s="9"/>
      <c r="G863" s="9"/>
      <c r="H863" s="9"/>
      <c r="I863" s="9"/>
      <c r="J863" s="9"/>
      <c r="K863" s="9"/>
      <c r="L863" s="9"/>
      <c r="M863" s="9"/>
      <c r="N863" s="9"/>
    </row>
    <row r="864" spans="1:14" s="31" customFormat="1">
      <c r="A864" s="9"/>
      <c r="B864" s="9"/>
      <c r="C864" s="9"/>
      <c r="D864" s="9"/>
      <c r="E864" s="9"/>
      <c r="F864" s="9"/>
      <c r="G864" s="9"/>
      <c r="H864" s="9"/>
      <c r="I864" s="9"/>
      <c r="J864" s="9"/>
      <c r="K864" s="9"/>
      <c r="L864" s="9"/>
      <c r="M864" s="9"/>
      <c r="N864" s="9"/>
    </row>
    <row r="865" spans="1:14" s="31" customFormat="1">
      <c r="A865" s="9"/>
      <c r="B865" s="9"/>
      <c r="C865" s="9"/>
      <c r="D865" s="9"/>
      <c r="E865" s="9"/>
      <c r="F865" s="9"/>
      <c r="G865" s="9"/>
      <c r="H865" s="9"/>
      <c r="I865" s="9"/>
      <c r="J865" s="9"/>
      <c r="K865" s="9"/>
      <c r="L865" s="9"/>
      <c r="M865" s="9"/>
      <c r="N865" s="9"/>
    </row>
    <row r="866" spans="1:14" s="31" customFormat="1">
      <c r="A866" s="9"/>
      <c r="B866" s="9"/>
      <c r="C866" s="9"/>
      <c r="D866" s="9"/>
      <c r="E866" s="9"/>
      <c r="F866" s="9"/>
      <c r="G866" s="9"/>
      <c r="H866" s="9"/>
      <c r="I866" s="9"/>
      <c r="J866" s="9"/>
      <c r="K866" s="9"/>
      <c r="L866" s="9"/>
      <c r="M866" s="9"/>
      <c r="N866" s="9"/>
    </row>
    <row r="867" spans="1:14" s="31" customFormat="1">
      <c r="A867" s="9"/>
      <c r="B867" s="9"/>
      <c r="C867" s="9"/>
      <c r="D867" s="9"/>
      <c r="E867" s="9"/>
      <c r="F867" s="9"/>
      <c r="G867" s="9"/>
      <c r="H867" s="9"/>
      <c r="I867" s="9"/>
      <c r="J867" s="9"/>
      <c r="K867" s="9"/>
      <c r="L867" s="9"/>
      <c r="M867" s="9"/>
      <c r="N867" s="9"/>
    </row>
    <row r="868" spans="1:14" s="31" customFormat="1">
      <c r="A868" s="9"/>
      <c r="B868" s="9"/>
      <c r="C868" s="9"/>
      <c r="D868" s="9"/>
      <c r="E868" s="9"/>
      <c r="F868" s="9"/>
      <c r="G868" s="9"/>
      <c r="H868" s="9"/>
      <c r="I868" s="9"/>
      <c r="J868" s="9"/>
      <c r="K868" s="9"/>
      <c r="L868" s="9"/>
      <c r="M868" s="9"/>
      <c r="N868" s="9"/>
    </row>
    <row r="869" spans="1:14" s="31" customFormat="1">
      <c r="A869" s="9"/>
      <c r="B869" s="9"/>
      <c r="C869" s="9"/>
      <c r="D869" s="9"/>
      <c r="E869" s="9"/>
      <c r="F869" s="9"/>
      <c r="G869" s="9"/>
      <c r="H869" s="9"/>
      <c r="I869" s="9"/>
      <c r="J869" s="9"/>
      <c r="K869" s="9"/>
      <c r="L869" s="9"/>
      <c r="M869" s="9"/>
      <c r="N869" s="9"/>
    </row>
    <row r="870" spans="1:14" s="31" customFormat="1">
      <c r="A870" s="9"/>
      <c r="B870" s="9"/>
      <c r="C870" s="9"/>
      <c r="D870" s="9"/>
      <c r="E870" s="9"/>
      <c r="F870" s="9"/>
      <c r="G870" s="9"/>
      <c r="H870" s="9"/>
      <c r="I870" s="9"/>
      <c r="J870" s="9"/>
      <c r="K870" s="9"/>
      <c r="L870" s="9"/>
      <c r="M870" s="9"/>
      <c r="N870" s="9"/>
    </row>
    <row r="871" spans="1:14" s="31" customFormat="1">
      <c r="A871" s="9"/>
      <c r="B871" s="9"/>
      <c r="C871" s="9"/>
      <c r="D871" s="9"/>
      <c r="E871" s="9"/>
      <c r="F871" s="9"/>
      <c r="G871" s="9"/>
      <c r="H871" s="9"/>
      <c r="I871" s="9"/>
      <c r="J871" s="9"/>
      <c r="K871" s="9"/>
      <c r="L871" s="9"/>
      <c r="M871" s="9"/>
      <c r="N871" s="9"/>
    </row>
    <row r="872" spans="1:14" s="31" customFormat="1">
      <c r="A872" s="9"/>
      <c r="B872" s="9"/>
      <c r="C872" s="9"/>
      <c r="D872" s="9"/>
      <c r="E872" s="9"/>
      <c r="F872" s="9"/>
      <c r="G872" s="9"/>
      <c r="H872" s="9"/>
      <c r="I872" s="9"/>
      <c r="J872" s="9"/>
      <c r="K872" s="9"/>
      <c r="L872" s="9"/>
      <c r="M872" s="9"/>
      <c r="N872" s="9"/>
    </row>
    <row r="873" spans="1:14" s="31" customFormat="1">
      <c r="A873" s="9"/>
      <c r="B873" s="9"/>
      <c r="C873" s="9"/>
      <c r="D873" s="9"/>
      <c r="E873" s="9"/>
      <c r="F873" s="9"/>
      <c r="G873" s="9"/>
      <c r="H873" s="9"/>
      <c r="I873" s="9"/>
      <c r="J873" s="9"/>
      <c r="K873" s="9"/>
      <c r="L873" s="9"/>
      <c r="M873" s="9"/>
      <c r="N873" s="9"/>
    </row>
    <row r="874" spans="1:14" s="31" customFormat="1">
      <c r="A874" s="9"/>
      <c r="B874" s="9"/>
      <c r="C874" s="9"/>
      <c r="D874" s="9"/>
      <c r="E874" s="9"/>
      <c r="F874" s="9"/>
      <c r="G874" s="9"/>
      <c r="H874" s="9"/>
      <c r="I874" s="9"/>
      <c r="J874" s="9"/>
      <c r="K874" s="9"/>
      <c r="L874" s="9"/>
      <c r="M874" s="9"/>
      <c r="N874" s="9"/>
    </row>
    <row r="875" spans="1:14" s="31" customFormat="1">
      <c r="A875" s="9"/>
      <c r="B875" s="9"/>
      <c r="C875" s="9"/>
      <c r="D875" s="9"/>
      <c r="E875" s="9"/>
      <c r="F875" s="9"/>
      <c r="G875" s="9"/>
      <c r="H875" s="9"/>
      <c r="I875" s="9"/>
      <c r="J875" s="9"/>
      <c r="K875" s="9"/>
      <c r="L875" s="9"/>
      <c r="M875" s="9"/>
      <c r="N875" s="9"/>
    </row>
    <row r="876" spans="1:14" s="31" customFormat="1">
      <c r="A876" s="9"/>
      <c r="B876" s="9"/>
      <c r="C876" s="9"/>
      <c r="D876" s="9"/>
      <c r="E876" s="9"/>
      <c r="F876" s="9"/>
      <c r="G876" s="9"/>
      <c r="H876" s="9"/>
      <c r="I876" s="9"/>
      <c r="J876" s="9"/>
      <c r="K876" s="9"/>
      <c r="L876" s="9"/>
      <c r="M876" s="9"/>
      <c r="N876" s="9"/>
    </row>
    <row r="877" spans="1:14" s="31" customFormat="1">
      <c r="A877" s="9"/>
      <c r="B877" s="9"/>
      <c r="C877" s="9"/>
      <c r="D877" s="9"/>
      <c r="E877" s="9"/>
      <c r="F877" s="9"/>
      <c r="G877" s="9"/>
      <c r="H877" s="9"/>
      <c r="I877" s="9"/>
      <c r="J877" s="9"/>
      <c r="K877" s="9"/>
      <c r="L877" s="9"/>
      <c r="M877" s="9"/>
      <c r="N877" s="9"/>
    </row>
    <row r="878" spans="1:14" s="31" customFormat="1">
      <c r="A878" s="9"/>
      <c r="B878" s="9"/>
      <c r="C878" s="9"/>
      <c r="D878" s="9"/>
      <c r="E878" s="9"/>
      <c r="F878" s="9"/>
      <c r="G878" s="9"/>
      <c r="H878" s="9"/>
      <c r="I878" s="9"/>
      <c r="J878" s="9"/>
      <c r="K878" s="9"/>
      <c r="L878" s="9"/>
      <c r="M878" s="9"/>
      <c r="N878" s="9"/>
    </row>
    <row r="879" spans="1:14" s="31" customFormat="1">
      <c r="A879" s="9"/>
      <c r="B879" s="9"/>
      <c r="C879" s="9"/>
      <c r="D879" s="9"/>
      <c r="E879" s="9"/>
      <c r="F879" s="9"/>
      <c r="G879" s="9"/>
      <c r="H879" s="9"/>
      <c r="I879" s="9"/>
      <c r="J879" s="9"/>
      <c r="K879" s="9"/>
      <c r="L879" s="9"/>
      <c r="M879" s="9"/>
      <c r="N879" s="9"/>
    </row>
    <row r="880" spans="1:14" s="31" customFormat="1">
      <c r="A880" s="9"/>
      <c r="B880" s="9"/>
      <c r="C880" s="9"/>
      <c r="D880" s="9"/>
      <c r="E880" s="9"/>
      <c r="F880" s="9"/>
      <c r="G880" s="9"/>
      <c r="H880" s="9"/>
      <c r="I880" s="9"/>
      <c r="J880" s="9"/>
      <c r="K880" s="9"/>
      <c r="L880" s="9"/>
      <c r="M880" s="9"/>
      <c r="N880" s="9"/>
    </row>
    <row r="881" spans="1:14" s="31" customFormat="1">
      <c r="A881" s="9"/>
      <c r="B881" s="9"/>
      <c r="C881" s="9"/>
      <c r="D881" s="9"/>
      <c r="E881" s="9"/>
      <c r="F881" s="9"/>
      <c r="G881" s="9"/>
      <c r="H881" s="9"/>
      <c r="I881" s="9"/>
      <c r="J881" s="9"/>
      <c r="K881" s="9"/>
      <c r="L881" s="9"/>
      <c r="M881" s="9"/>
      <c r="N881" s="9"/>
    </row>
    <row r="882" spans="1:14" s="31" customFormat="1">
      <c r="A882" s="9"/>
      <c r="B882" s="9"/>
      <c r="C882" s="9"/>
      <c r="D882" s="9"/>
      <c r="E882" s="9"/>
      <c r="F882" s="9"/>
      <c r="G882" s="9"/>
      <c r="H882" s="9"/>
      <c r="I882" s="9"/>
      <c r="J882" s="9"/>
      <c r="K882" s="9"/>
      <c r="L882" s="9"/>
      <c r="M882" s="9"/>
      <c r="N882" s="9"/>
    </row>
    <row r="883" spans="1:14" s="31" customFormat="1">
      <c r="A883" s="9"/>
      <c r="B883" s="9"/>
      <c r="C883" s="9"/>
      <c r="D883" s="9"/>
      <c r="E883" s="9"/>
      <c r="F883" s="9"/>
      <c r="G883" s="9"/>
      <c r="H883" s="9"/>
      <c r="I883" s="9"/>
      <c r="J883" s="9"/>
      <c r="K883" s="9"/>
      <c r="L883" s="9"/>
      <c r="M883" s="9"/>
      <c r="N883" s="9"/>
    </row>
    <row r="884" spans="1:14" s="31" customFormat="1">
      <c r="A884" s="9"/>
      <c r="B884" s="9"/>
      <c r="C884" s="9"/>
      <c r="D884" s="9"/>
      <c r="E884" s="9"/>
      <c r="F884" s="9"/>
      <c r="G884" s="9"/>
      <c r="H884" s="9"/>
      <c r="I884" s="9"/>
      <c r="J884" s="9"/>
      <c r="K884" s="9"/>
      <c r="L884" s="9"/>
      <c r="M884" s="9"/>
      <c r="N884" s="9"/>
    </row>
    <row r="885" spans="1:14" s="31" customFormat="1">
      <c r="A885" s="9"/>
      <c r="B885" s="9"/>
      <c r="C885" s="9"/>
      <c r="D885" s="9"/>
      <c r="E885" s="9"/>
      <c r="F885" s="9"/>
      <c r="G885" s="9"/>
      <c r="H885" s="9"/>
      <c r="I885" s="9"/>
      <c r="J885" s="9"/>
      <c r="K885" s="9"/>
      <c r="L885" s="9"/>
      <c r="M885" s="9"/>
      <c r="N885" s="9"/>
    </row>
    <row r="886" spans="1:14" s="31" customFormat="1">
      <c r="A886" s="9"/>
      <c r="B886" s="9"/>
      <c r="C886" s="9"/>
      <c r="D886" s="9"/>
      <c r="E886" s="9"/>
      <c r="F886" s="9"/>
      <c r="G886" s="9"/>
      <c r="H886" s="9"/>
      <c r="I886" s="9"/>
      <c r="J886" s="9"/>
      <c r="K886" s="9"/>
      <c r="L886" s="9"/>
      <c r="M886" s="9"/>
      <c r="N886" s="9"/>
    </row>
    <row r="887" spans="1:14" s="31" customFormat="1">
      <c r="A887" s="9"/>
      <c r="B887" s="9"/>
      <c r="C887" s="9"/>
      <c r="D887" s="9"/>
      <c r="E887" s="9"/>
      <c r="F887" s="9"/>
      <c r="G887" s="9"/>
      <c r="H887" s="9"/>
      <c r="I887" s="9"/>
      <c r="J887" s="9"/>
      <c r="K887" s="9"/>
      <c r="L887" s="9"/>
      <c r="M887" s="9"/>
      <c r="N887" s="9"/>
    </row>
    <row r="888" spans="1:14" s="31" customFormat="1">
      <c r="A888" s="9"/>
      <c r="B888" s="9"/>
      <c r="C888" s="9"/>
      <c r="D888" s="9"/>
      <c r="E888" s="9"/>
      <c r="F888" s="9"/>
      <c r="G888" s="9"/>
      <c r="H888" s="9"/>
      <c r="I888" s="9"/>
      <c r="J888" s="9"/>
      <c r="K888" s="9"/>
      <c r="L888" s="9"/>
      <c r="M888" s="9"/>
      <c r="N888" s="9"/>
    </row>
    <row r="889" spans="1:14" s="31" customFormat="1">
      <c r="A889" s="9"/>
      <c r="B889" s="9"/>
      <c r="C889" s="9"/>
      <c r="D889" s="9"/>
      <c r="E889" s="9"/>
      <c r="F889" s="9"/>
      <c r="G889" s="9"/>
      <c r="H889" s="9"/>
      <c r="I889" s="9"/>
      <c r="J889" s="9"/>
      <c r="K889" s="9"/>
      <c r="L889" s="9"/>
      <c r="M889" s="9"/>
      <c r="N889" s="9"/>
    </row>
    <row r="890" spans="1:14" s="31" customFormat="1">
      <c r="A890" s="9"/>
      <c r="B890" s="9"/>
      <c r="C890" s="9"/>
      <c r="D890" s="9"/>
      <c r="E890" s="9"/>
      <c r="F890" s="9"/>
      <c r="G890" s="9"/>
      <c r="H890" s="9"/>
      <c r="I890" s="9"/>
      <c r="J890" s="9"/>
      <c r="K890" s="9"/>
      <c r="L890" s="9"/>
      <c r="M890" s="9"/>
      <c r="N890" s="9"/>
    </row>
    <row r="891" spans="1:14" s="31" customFormat="1">
      <c r="A891" s="9"/>
      <c r="B891" s="9"/>
      <c r="C891" s="9"/>
      <c r="D891" s="9"/>
      <c r="E891" s="9"/>
      <c r="F891" s="9"/>
      <c r="G891" s="9"/>
      <c r="H891" s="9"/>
      <c r="I891" s="9"/>
      <c r="J891" s="9"/>
      <c r="K891" s="9"/>
      <c r="L891" s="9"/>
      <c r="M891" s="9"/>
      <c r="N891" s="9"/>
    </row>
    <row r="892" spans="1:14" s="31" customFormat="1">
      <c r="A892" s="9"/>
      <c r="B892" s="9"/>
      <c r="C892" s="9"/>
      <c r="D892" s="9"/>
      <c r="E892" s="9"/>
      <c r="F892" s="9"/>
      <c r="G892" s="9"/>
      <c r="H892" s="9"/>
      <c r="I892" s="9"/>
      <c r="J892" s="9"/>
      <c r="K892" s="9"/>
      <c r="L892" s="9"/>
      <c r="M892" s="9"/>
      <c r="N892" s="9"/>
    </row>
    <row r="893" spans="1:14" s="31" customFormat="1">
      <c r="A893" s="9"/>
      <c r="B893" s="9"/>
      <c r="C893" s="9"/>
      <c r="D893" s="9"/>
      <c r="E893" s="9"/>
      <c r="F893" s="9"/>
      <c r="G893" s="9"/>
      <c r="H893" s="9"/>
      <c r="I893" s="9"/>
      <c r="J893" s="9"/>
      <c r="K893" s="9"/>
      <c r="L893" s="9"/>
      <c r="M893" s="9"/>
      <c r="N893" s="9"/>
    </row>
    <row r="894" spans="1:14" s="31" customFormat="1">
      <c r="A894" s="9"/>
      <c r="B894" s="9"/>
      <c r="C894" s="9"/>
      <c r="D894" s="9"/>
      <c r="E894" s="9"/>
      <c r="F894" s="9"/>
      <c r="G894" s="9"/>
      <c r="H894" s="9"/>
      <c r="I894" s="9"/>
      <c r="J894" s="9"/>
      <c r="K894" s="9"/>
      <c r="L894" s="9"/>
      <c r="M894" s="9"/>
      <c r="N894" s="9"/>
    </row>
    <row r="895" spans="1:14" s="31" customFormat="1">
      <c r="A895" s="9"/>
      <c r="B895" s="9"/>
      <c r="C895" s="9"/>
      <c r="D895" s="9"/>
      <c r="E895" s="9"/>
      <c r="F895" s="9"/>
      <c r="G895" s="9"/>
      <c r="H895" s="9"/>
      <c r="I895" s="9"/>
      <c r="J895" s="9"/>
      <c r="K895" s="9"/>
      <c r="L895" s="9"/>
      <c r="M895" s="9"/>
      <c r="N895" s="9"/>
    </row>
    <row r="896" spans="1:14" s="31" customFormat="1">
      <c r="A896" s="9"/>
      <c r="B896" s="9"/>
      <c r="C896" s="9"/>
      <c r="D896" s="9"/>
      <c r="E896" s="9"/>
      <c r="F896" s="9"/>
      <c r="G896" s="9"/>
      <c r="H896" s="9"/>
      <c r="I896" s="9"/>
      <c r="J896" s="9"/>
      <c r="K896" s="9"/>
      <c r="L896" s="9"/>
      <c r="M896" s="9"/>
      <c r="N896" s="9"/>
    </row>
    <row r="897" spans="1:14" s="31" customFormat="1">
      <c r="A897" s="9"/>
      <c r="B897" s="9"/>
      <c r="C897" s="9"/>
      <c r="D897" s="9"/>
      <c r="E897" s="9"/>
      <c r="F897" s="9"/>
      <c r="G897" s="9"/>
      <c r="H897" s="9"/>
      <c r="I897" s="9"/>
      <c r="J897" s="9"/>
      <c r="K897" s="9"/>
      <c r="L897" s="9"/>
      <c r="M897" s="9"/>
      <c r="N897" s="9"/>
    </row>
    <row r="898" spans="1:14" s="31" customFormat="1">
      <c r="A898" s="9"/>
      <c r="B898" s="9"/>
      <c r="C898" s="9"/>
      <c r="D898" s="9"/>
      <c r="E898" s="9"/>
      <c r="F898" s="9"/>
      <c r="G898" s="9"/>
      <c r="H898" s="9"/>
      <c r="I898" s="9"/>
      <c r="J898" s="9"/>
      <c r="K898" s="9"/>
      <c r="L898" s="9"/>
      <c r="M898" s="9"/>
      <c r="N898" s="9"/>
    </row>
    <row r="899" spans="1:14" s="31" customFormat="1">
      <c r="A899" s="9"/>
      <c r="B899" s="9"/>
      <c r="C899" s="9"/>
      <c r="D899" s="9"/>
      <c r="E899" s="9"/>
      <c r="F899" s="9"/>
      <c r="G899" s="9"/>
      <c r="H899" s="9"/>
      <c r="I899" s="9"/>
      <c r="J899" s="9"/>
      <c r="K899" s="9"/>
      <c r="L899" s="9"/>
      <c r="M899" s="9"/>
      <c r="N899" s="9"/>
    </row>
    <row r="900" spans="1:14" s="31" customFormat="1">
      <c r="A900" s="9"/>
      <c r="B900" s="9"/>
      <c r="C900" s="9"/>
      <c r="D900" s="9"/>
      <c r="E900" s="9"/>
      <c r="F900" s="9"/>
      <c r="G900" s="9"/>
      <c r="H900" s="9"/>
      <c r="I900" s="9"/>
      <c r="J900" s="9"/>
      <c r="K900" s="9"/>
      <c r="L900" s="9"/>
      <c r="M900" s="9"/>
      <c r="N900" s="9"/>
    </row>
    <row r="901" spans="1:14" s="31" customFormat="1">
      <c r="A901" s="9"/>
      <c r="B901" s="9"/>
      <c r="C901" s="9"/>
      <c r="D901" s="9"/>
      <c r="E901" s="9"/>
      <c r="F901" s="9"/>
      <c r="G901" s="9"/>
      <c r="H901" s="9"/>
      <c r="I901" s="9"/>
      <c r="J901" s="9"/>
      <c r="K901" s="9"/>
      <c r="L901" s="9"/>
      <c r="M901" s="9"/>
      <c r="N901" s="9"/>
    </row>
    <row r="902" spans="1:14" s="31" customFormat="1">
      <c r="A902" s="9"/>
      <c r="B902" s="9"/>
      <c r="C902" s="9"/>
      <c r="D902" s="9"/>
      <c r="E902" s="9"/>
      <c r="F902" s="9"/>
      <c r="G902" s="9"/>
      <c r="H902" s="9"/>
      <c r="I902" s="9"/>
      <c r="J902" s="9"/>
      <c r="K902" s="9"/>
      <c r="L902" s="9"/>
      <c r="M902" s="9"/>
      <c r="N902" s="9"/>
    </row>
    <row r="903" spans="1:14" s="31" customFormat="1">
      <c r="A903" s="9"/>
      <c r="B903" s="9"/>
      <c r="C903" s="9"/>
      <c r="D903" s="9"/>
      <c r="E903" s="9"/>
      <c r="F903" s="9"/>
      <c r="G903" s="9"/>
      <c r="H903" s="9"/>
      <c r="I903" s="9"/>
      <c r="J903" s="9"/>
      <c r="K903" s="9"/>
      <c r="L903" s="9"/>
      <c r="M903" s="9"/>
      <c r="N903" s="9"/>
    </row>
    <row r="904" spans="1:14" s="31" customFormat="1">
      <c r="A904" s="9"/>
      <c r="B904" s="9"/>
      <c r="C904" s="9"/>
      <c r="D904" s="9"/>
      <c r="E904" s="9"/>
      <c r="F904" s="9"/>
      <c r="G904" s="9"/>
      <c r="H904" s="9"/>
      <c r="I904" s="9"/>
      <c r="J904" s="9"/>
      <c r="K904" s="9"/>
      <c r="L904" s="9"/>
      <c r="M904" s="9"/>
      <c r="N904" s="9"/>
    </row>
    <row r="905" spans="1:14" s="31" customFormat="1">
      <c r="A905" s="9"/>
      <c r="B905" s="9"/>
      <c r="C905" s="9"/>
      <c r="D905" s="9"/>
      <c r="E905" s="9"/>
      <c r="F905" s="9"/>
      <c r="G905" s="9"/>
      <c r="H905" s="9"/>
      <c r="I905" s="9"/>
      <c r="J905" s="9"/>
      <c r="K905" s="9"/>
      <c r="L905" s="9"/>
      <c r="M905" s="9"/>
      <c r="N905" s="9"/>
    </row>
    <row r="906" spans="1:14" s="31" customFormat="1">
      <c r="A906" s="9"/>
      <c r="B906" s="9"/>
      <c r="C906" s="9"/>
      <c r="D906" s="9"/>
      <c r="E906" s="9"/>
      <c r="F906" s="9"/>
      <c r="G906" s="9"/>
      <c r="H906" s="9"/>
      <c r="I906" s="9"/>
      <c r="J906" s="9"/>
      <c r="K906" s="9"/>
      <c r="L906" s="9"/>
      <c r="M906" s="9"/>
      <c r="N906" s="9"/>
    </row>
    <row r="907" spans="1:14" s="31" customFormat="1">
      <c r="A907" s="9"/>
      <c r="B907" s="9"/>
      <c r="C907" s="9"/>
      <c r="D907" s="9"/>
      <c r="E907" s="9"/>
      <c r="F907" s="9"/>
      <c r="G907" s="9"/>
      <c r="H907" s="9"/>
      <c r="I907" s="9"/>
      <c r="J907" s="9"/>
      <c r="K907" s="9"/>
      <c r="L907" s="9"/>
      <c r="M907" s="9"/>
      <c r="N907" s="9"/>
    </row>
    <row r="908" spans="1:14" s="31" customFormat="1">
      <c r="A908" s="9"/>
      <c r="B908" s="9"/>
      <c r="C908" s="9"/>
      <c r="D908" s="9"/>
      <c r="E908" s="9"/>
      <c r="F908" s="9"/>
      <c r="G908" s="9"/>
      <c r="H908" s="9"/>
      <c r="I908" s="9"/>
      <c r="J908" s="9"/>
      <c r="K908" s="9"/>
      <c r="L908" s="9"/>
      <c r="M908" s="9"/>
      <c r="N908" s="9"/>
    </row>
    <row r="909" spans="1:14" s="31" customFormat="1">
      <c r="A909" s="9"/>
      <c r="B909" s="9"/>
      <c r="C909" s="9"/>
      <c r="D909" s="9"/>
      <c r="E909" s="9"/>
      <c r="F909" s="9"/>
      <c r="G909" s="9"/>
      <c r="H909" s="9"/>
      <c r="I909" s="9"/>
      <c r="J909" s="9"/>
      <c r="K909" s="9"/>
      <c r="L909" s="9"/>
      <c r="M909" s="9"/>
      <c r="N909" s="9"/>
    </row>
    <row r="910" spans="1:14" s="31" customFormat="1">
      <c r="A910" s="9"/>
      <c r="B910" s="9"/>
      <c r="C910" s="9"/>
      <c r="D910" s="9"/>
      <c r="E910" s="9"/>
      <c r="F910" s="9"/>
      <c r="G910" s="9"/>
      <c r="H910" s="9"/>
      <c r="I910" s="9"/>
      <c r="J910" s="9"/>
      <c r="K910" s="9"/>
      <c r="L910" s="9"/>
      <c r="M910" s="9"/>
      <c r="N910" s="9"/>
    </row>
    <row r="911" spans="1:14" s="31" customFormat="1">
      <c r="A911" s="9"/>
      <c r="B911" s="9"/>
      <c r="C911" s="9"/>
      <c r="D911" s="9"/>
      <c r="E911" s="9"/>
      <c r="F911" s="9"/>
      <c r="G911" s="9"/>
      <c r="H911" s="9"/>
      <c r="I911" s="9"/>
      <c r="J911" s="9"/>
      <c r="K911" s="9"/>
      <c r="L911" s="9"/>
      <c r="M911" s="9"/>
      <c r="N911" s="9"/>
    </row>
    <row r="912" spans="1:14" s="31" customFormat="1">
      <c r="A912" s="9"/>
      <c r="B912" s="9"/>
      <c r="C912" s="9"/>
      <c r="D912" s="9"/>
      <c r="E912" s="9"/>
      <c r="F912" s="9"/>
      <c r="G912" s="9"/>
      <c r="H912" s="9"/>
      <c r="I912" s="9"/>
      <c r="J912" s="9"/>
      <c r="K912" s="9"/>
      <c r="L912" s="9"/>
      <c r="M912" s="9"/>
      <c r="N912" s="9"/>
    </row>
    <row r="913" spans="1:14" s="31" customFormat="1">
      <c r="A913" s="9"/>
      <c r="B913" s="9"/>
      <c r="C913" s="9"/>
      <c r="D913" s="9"/>
      <c r="E913" s="9"/>
      <c r="F913" s="9"/>
      <c r="G913" s="9"/>
      <c r="H913" s="9"/>
      <c r="I913" s="9"/>
      <c r="J913" s="9"/>
      <c r="K913" s="9"/>
      <c r="L913" s="9"/>
      <c r="M913" s="9"/>
      <c r="N913" s="9"/>
    </row>
    <row r="914" spans="1:14" s="31" customFormat="1">
      <c r="A914" s="9"/>
      <c r="B914" s="9"/>
      <c r="C914" s="9"/>
      <c r="D914" s="9"/>
      <c r="E914" s="9"/>
      <c r="F914" s="9"/>
      <c r="G914" s="9"/>
      <c r="H914" s="9"/>
      <c r="I914" s="9"/>
      <c r="J914" s="9"/>
      <c r="K914" s="9"/>
      <c r="L914" s="9"/>
      <c r="M914" s="9"/>
      <c r="N914" s="9"/>
    </row>
    <row r="915" spans="1:14" s="31" customFormat="1">
      <c r="A915" s="9"/>
      <c r="B915" s="9"/>
      <c r="C915" s="9"/>
      <c r="D915" s="9"/>
      <c r="E915" s="9"/>
      <c r="F915" s="9"/>
      <c r="G915" s="9"/>
      <c r="H915" s="9"/>
      <c r="I915" s="9"/>
      <c r="J915" s="9"/>
      <c r="K915" s="9"/>
      <c r="L915" s="9"/>
      <c r="M915" s="9"/>
      <c r="N915" s="9"/>
    </row>
    <row r="916" spans="1:14" s="31" customFormat="1">
      <c r="A916" s="9"/>
      <c r="B916" s="9"/>
      <c r="C916" s="9"/>
      <c r="D916" s="9"/>
      <c r="E916" s="9"/>
      <c r="F916" s="9"/>
      <c r="G916" s="9"/>
      <c r="H916" s="9"/>
      <c r="I916" s="9"/>
      <c r="J916" s="9"/>
      <c r="K916" s="9"/>
      <c r="L916" s="9"/>
      <c r="M916" s="9"/>
      <c r="N916" s="9"/>
    </row>
    <row r="917" spans="1:14" s="31" customFormat="1">
      <c r="A917" s="9"/>
      <c r="B917" s="9"/>
      <c r="C917" s="9"/>
      <c r="D917" s="9"/>
      <c r="E917" s="9"/>
      <c r="F917" s="9"/>
      <c r="G917" s="9"/>
      <c r="H917" s="9"/>
      <c r="I917" s="9"/>
      <c r="J917" s="9"/>
      <c r="K917" s="9"/>
      <c r="L917" s="9"/>
      <c r="M917" s="9"/>
      <c r="N917" s="9"/>
    </row>
    <row r="918" spans="1:14" s="31" customFormat="1">
      <c r="A918" s="9"/>
      <c r="B918" s="9"/>
      <c r="C918" s="9"/>
      <c r="D918" s="9"/>
      <c r="E918" s="9"/>
      <c r="F918" s="9"/>
      <c r="G918" s="9"/>
      <c r="H918" s="9"/>
      <c r="I918" s="9"/>
      <c r="J918" s="9"/>
      <c r="K918" s="9"/>
      <c r="L918" s="9"/>
      <c r="M918" s="9"/>
      <c r="N918" s="9"/>
    </row>
    <row r="919" spans="1:14" s="31" customFormat="1">
      <c r="A919" s="9"/>
      <c r="B919" s="9"/>
      <c r="C919" s="9"/>
      <c r="D919" s="9"/>
      <c r="E919" s="9"/>
      <c r="F919" s="9"/>
      <c r="G919" s="9"/>
      <c r="H919" s="9"/>
      <c r="I919" s="9"/>
      <c r="J919" s="9"/>
      <c r="K919" s="9"/>
      <c r="L919" s="9"/>
      <c r="M919" s="9"/>
      <c r="N919" s="9"/>
    </row>
    <row r="920" spans="1:14" s="31" customFormat="1">
      <c r="A920" s="9"/>
      <c r="B920" s="9"/>
      <c r="C920" s="9"/>
      <c r="D920" s="9"/>
      <c r="E920" s="9"/>
      <c r="F920" s="9"/>
      <c r="G920" s="9"/>
      <c r="H920" s="9"/>
      <c r="I920" s="9"/>
      <c r="J920" s="9"/>
      <c r="K920" s="9"/>
      <c r="L920" s="9"/>
      <c r="M920" s="9"/>
      <c r="N920" s="9"/>
    </row>
    <row r="921" spans="1:14" s="31" customFormat="1">
      <c r="A921" s="9"/>
      <c r="B921" s="9"/>
      <c r="C921" s="9"/>
      <c r="D921" s="9"/>
      <c r="E921" s="9"/>
      <c r="F921" s="9"/>
      <c r="G921" s="9"/>
      <c r="H921" s="9"/>
      <c r="I921" s="9"/>
      <c r="J921" s="9"/>
      <c r="K921" s="9"/>
      <c r="L921" s="9"/>
      <c r="M921" s="9"/>
      <c r="N921" s="9"/>
    </row>
    <row r="922" spans="1:14" s="31" customFormat="1">
      <c r="A922" s="9"/>
      <c r="B922" s="9"/>
      <c r="C922" s="9"/>
      <c r="D922" s="9"/>
      <c r="E922" s="9"/>
      <c r="F922" s="9"/>
      <c r="G922" s="9"/>
      <c r="H922" s="9"/>
      <c r="I922" s="9"/>
      <c r="J922" s="9"/>
      <c r="K922" s="9"/>
      <c r="L922" s="9"/>
      <c r="M922" s="9"/>
      <c r="N922" s="9"/>
    </row>
    <row r="923" spans="1:14" s="31" customFormat="1">
      <c r="A923" s="9"/>
      <c r="B923" s="9"/>
      <c r="C923" s="9"/>
      <c r="D923" s="9"/>
      <c r="E923" s="9"/>
      <c r="F923" s="9"/>
      <c r="G923" s="9"/>
      <c r="H923" s="9"/>
      <c r="I923" s="9"/>
      <c r="J923" s="9"/>
      <c r="K923" s="9"/>
      <c r="L923" s="9"/>
      <c r="M923" s="9"/>
      <c r="N923" s="9"/>
    </row>
    <row r="924" spans="1:14" s="31" customFormat="1">
      <c r="A924" s="9"/>
      <c r="B924" s="9"/>
      <c r="C924" s="9"/>
      <c r="D924" s="9"/>
      <c r="E924" s="9"/>
      <c r="F924" s="9"/>
      <c r="G924" s="9"/>
      <c r="H924" s="9"/>
      <c r="I924" s="9"/>
      <c r="J924" s="9"/>
      <c r="K924" s="9"/>
      <c r="L924" s="9"/>
      <c r="M924" s="9"/>
      <c r="N924" s="9"/>
    </row>
    <row r="925" spans="1:14" s="31" customFormat="1">
      <c r="A925" s="9"/>
      <c r="B925" s="9"/>
      <c r="C925" s="9"/>
      <c r="D925" s="9"/>
      <c r="E925" s="9"/>
      <c r="F925" s="9"/>
      <c r="G925" s="9"/>
      <c r="H925" s="9"/>
      <c r="I925" s="9"/>
      <c r="J925" s="9"/>
      <c r="K925" s="9"/>
      <c r="L925" s="9"/>
      <c r="M925" s="9"/>
      <c r="N925" s="9"/>
    </row>
    <row r="926" spans="1:14" s="31" customFormat="1">
      <c r="A926" s="9"/>
      <c r="B926" s="9"/>
      <c r="C926" s="9"/>
      <c r="D926" s="9"/>
      <c r="E926" s="9"/>
      <c r="F926" s="9"/>
      <c r="G926" s="9"/>
      <c r="H926" s="9"/>
      <c r="I926" s="9"/>
      <c r="J926" s="9"/>
      <c r="K926" s="9"/>
      <c r="L926" s="9"/>
      <c r="M926" s="9"/>
      <c r="N926" s="9"/>
    </row>
    <row r="927" spans="1:14" s="31" customFormat="1">
      <c r="A927" s="9"/>
      <c r="B927" s="9"/>
      <c r="C927" s="9"/>
      <c r="D927" s="9"/>
      <c r="E927" s="9"/>
      <c r="F927" s="9"/>
      <c r="G927" s="9"/>
      <c r="H927" s="9"/>
      <c r="I927" s="9"/>
      <c r="J927" s="9"/>
      <c r="K927" s="9"/>
      <c r="L927" s="9"/>
      <c r="M927" s="9"/>
      <c r="N927" s="9"/>
    </row>
    <row r="928" spans="1:14" s="31" customFormat="1">
      <c r="A928" s="9"/>
      <c r="B928" s="9"/>
      <c r="C928" s="9"/>
      <c r="D928" s="9"/>
      <c r="E928" s="9"/>
      <c r="F928" s="9"/>
      <c r="G928" s="9"/>
      <c r="H928" s="9"/>
      <c r="I928" s="9"/>
      <c r="J928" s="9"/>
      <c r="K928" s="9"/>
      <c r="L928" s="9"/>
      <c r="M928" s="9"/>
      <c r="N928" s="9"/>
    </row>
    <row r="929" spans="1:14" s="31" customFormat="1">
      <c r="A929" s="9"/>
      <c r="B929" s="9"/>
      <c r="C929" s="9"/>
      <c r="D929" s="9"/>
      <c r="E929" s="9"/>
      <c r="F929" s="9"/>
      <c r="G929" s="9"/>
      <c r="H929" s="9"/>
      <c r="I929" s="9"/>
      <c r="J929" s="9"/>
      <c r="K929" s="9"/>
      <c r="L929" s="9"/>
      <c r="M929" s="9"/>
      <c r="N929" s="9"/>
    </row>
    <row r="930" spans="1:14" s="31" customFormat="1">
      <c r="A930" s="9"/>
      <c r="B930" s="9"/>
      <c r="C930" s="9"/>
      <c r="D930" s="9"/>
      <c r="E930" s="9"/>
      <c r="F930" s="9"/>
      <c r="G930" s="9"/>
      <c r="H930" s="9"/>
      <c r="I930" s="9"/>
      <c r="J930" s="9"/>
      <c r="K930" s="9"/>
      <c r="L930" s="9"/>
      <c r="M930" s="9"/>
      <c r="N930" s="9"/>
    </row>
    <row r="931" spans="1:14" s="31" customFormat="1">
      <c r="A931" s="9"/>
      <c r="B931" s="9"/>
      <c r="C931" s="9"/>
      <c r="D931" s="9"/>
      <c r="E931" s="9"/>
      <c r="F931" s="9"/>
      <c r="G931" s="9"/>
      <c r="H931" s="9"/>
      <c r="I931" s="9"/>
      <c r="J931" s="9"/>
      <c r="K931" s="9"/>
      <c r="L931" s="9"/>
      <c r="M931" s="9"/>
      <c r="N931" s="9"/>
    </row>
    <row r="932" spans="1:14" s="31" customFormat="1">
      <c r="A932" s="9"/>
      <c r="B932" s="9"/>
      <c r="C932" s="9"/>
      <c r="D932" s="9"/>
      <c r="E932" s="9"/>
      <c r="F932" s="9"/>
      <c r="G932" s="9"/>
      <c r="H932" s="9"/>
      <c r="I932" s="9"/>
      <c r="J932" s="9"/>
      <c r="K932" s="9"/>
      <c r="L932" s="9"/>
      <c r="M932" s="9"/>
      <c r="N932" s="9"/>
    </row>
    <row r="933" spans="1:14" s="31" customFormat="1">
      <c r="A933" s="9"/>
      <c r="B933" s="9"/>
      <c r="C933" s="9"/>
      <c r="D933" s="9"/>
      <c r="E933" s="9"/>
      <c r="F933" s="9"/>
      <c r="G933" s="9"/>
      <c r="H933" s="9"/>
      <c r="I933" s="9"/>
      <c r="J933" s="9"/>
      <c r="K933" s="9"/>
      <c r="L933" s="9"/>
      <c r="M933" s="9"/>
      <c r="N933" s="9"/>
    </row>
    <row r="934" spans="1:14" s="31" customFormat="1">
      <c r="A934" s="9"/>
      <c r="B934" s="9"/>
      <c r="C934" s="9"/>
      <c r="D934" s="9"/>
      <c r="E934" s="9"/>
      <c r="F934" s="9"/>
      <c r="G934" s="9"/>
      <c r="H934" s="9"/>
      <c r="I934" s="9"/>
      <c r="J934" s="9"/>
      <c r="K934" s="9"/>
      <c r="L934" s="9"/>
      <c r="M934" s="9"/>
      <c r="N934" s="9"/>
    </row>
    <row r="935" spans="1:14" s="31" customFormat="1">
      <c r="A935" s="9"/>
      <c r="B935" s="9"/>
      <c r="C935" s="9"/>
      <c r="D935" s="9"/>
      <c r="E935" s="9"/>
      <c r="F935" s="9"/>
      <c r="G935" s="9"/>
      <c r="H935" s="9"/>
      <c r="I935" s="9"/>
      <c r="J935" s="9"/>
      <c r="K935" s="9"/>
      <c r="L935" s="9"/>
      <c r="M935" s="9"/>
      <c r="N935" s="9"/>
    </row>
    <row r="936" spans="1:14" s="31" customFormat="1">
      <c r="A936" s="9"/>
      <c r="B936" s="9"/>
      <c r="C936" s="9"/>
      <c r="D936" s="9"/>
      <c r="E936" s="9"/>
      <c r="F936" s="9"/>
      <c r="G936" s="9"/>
      <c r="H936" s="9"/>
      <c r="I936" s="9"/>
      <c r="J936" s="9"/>
      <c r="K936" s="9"/>
      <c r="L936" s="9"/>
      <c r="M936" s="9"/>
      <c r="N936" s="9"/>
    </row>
    <row r="937" spans="1:14" s="31" customFormat="1">
      <c r="A937" s="9"/>
      <c r="B937" s="9"/>
      <c r="C937" s="9"/>
      <c r="D937" s="9"/>
      <c r="E937" s="9"/>
      <c r="F937" s="9"/>
      <c r="G937" s="9"/>
      <c r="H937" s="9"/>
      <c r="I937" s="9"/>
      <c r="J937" s="9"/>
      <c r="K937" s="9"/>
      <c r="L937" s="9"/>
      <c r="M937" s="9"/>
      <c r="N937" s="9"/>
    </row>
    <row r="938" spans="1:14" s="31" customFormat="1">
      <c r="A938" s="9"/>
      <c r="B938" s="9"/>
      <c r="C938" s="9"/>
      <c r="D938" s="9"/>
      <c r="E938" s="9"/>
      <c r="F938" s="9"/>
      <c r="G938" s="9"/>
      <c r="H938" s="9"/>
      <c r="I938" s="9"/>
      <c r="J938" s="9"/>
      <c r="K938" s="9"/>
      <c r="L938" s="9"/>
      <c r="M938" s="9"/>
      <c r="N938" s="9"/>
    </row>
    <row r="939" spans="1:14" s="31" customFormat="1">
      <c r="A939" s="9"/>
      <c r="B939" s="9"/>
      <c r="C939" s="9"/>
      <c r="D939" s="9"/>
      <c r="E939" s="9"/>
      <c r="F939" s="9"/>
      <c r="G939" s="9"/>
      <c r="H939" s="9"/>
      <c r="I939" s="9"/>
      <c r="J939" s="9"/>
      <c r="K939" s="9"/>
      <c r="L939" s="9"/>
      <c r="M939" s="9"/>
      <c r="N939" s="9"/>
    </row>
    <row r="940" spans="1:14" s="31" customFormat="1">
      <c r="A940" s="9"/>
      <c r="B940" s="9"/>
      <c r="C940" s="9"/>
      <c r="D940" s="9"/>
      <c r="E940" s="9"/>
      <c r="F940" s="9"/>
      <c r="G940" s="9"/>
      <c r="H940" s="9"/>
      <c r="I940" s="9"/>
      <c r="J940" s="9"/>
      <c r="K940" s="9"/>
      <c r="L940" s="9"/>
      <c r="M940" s="9"/>
      <c r="N940" s="9"/>
    </row>
    <row r="941" spans="1:14" s="31" customFormat="1">
      <c r="A941" s="9"/>
      <c r="B941" s="9"/>
      <c r="C941" s="9"/>
      <c r="D941" s="9"/>
      <c r="E941" s="9"/>
      <c r="F941" s="9"/>
      <c r="G941" s="9"/>
      <c r="H941" s="9"/>
      <c r="I941" s="9"/>
      <c r="J941" s="9"/>
      <c r="K941" s="9"/>
      <c r="L941" s="9"/>
      <c r="M941" s="9"/>
      <c r="N941" s="9"/>
    </row>
    <row r="942" spans="1:14" s="31" customFormat="1">
      <c r="A942" s="9"/>
      <c r="B942" s="9"/>
      <c r="C942" s="9"/>
      <c r="D942" s="9"/>
      <c r="E942" s="9"/>
      <c r="F942" s="9"/>
      <c r="G942" s="9"/>
      <c r="H942" s="9"/>
      <c r="I942" s="9"/>
      <c r="J942" s="9"/>
      <c r="K942" s="9"/>
      <c r="L942" s="9"/>
      <c r="M942" s="9"/>
      <c r="N942" s="9"/>
    </row>
    <row r="943" spans="1:14" s="31" customFormat="1">
      <c r="A943" s="9"/>
      <c r="B943" s="9"/>
      <c r="C943" s="9"/>
      <c r="D943" s="9"/>
      <c r="E943" s="9"/>
      <c r="F943" s="9"/>
      <c r="G943" s="9"/>
      <c r="H943" s="9"/>
      <c r="I943" s="9"/>
      <c r="J943" s="9"/>
      <c r="K943" s="9"/>
      <c r="L943" s="9"/>
      <c r="M943" s="9"/>
      <c r="N943" s="9"/>
    </row>
    <row r="944" spans="1:14" s="31" customFormat="1">
      <c r="A944" s="9"/>
      <c r="B944" s="9"/>
      <c r="C944" s="9"/>
      <c r="D944" s="9"/>
      <c r="E944" s="9"/>
      <c r="F944" s="9"/>
      <c r="G944" s="9"/>
      <c r="H944" s="9"/>
      <c r="I944" s="9"/>
      <c r="J944" s="9"/>
      <c r="K944" s="9"/>
      <c r="L944" s="9"/>
      <c r="M944" s="9"/>
      <c r="N944" s="9"/>
    </row>
    <row r="945" spans="1:14" s="31" customFormat="1">
      <c r="A945" s="9"/>
      <c r="B945" s="9"/>
      <c r="C945" s="9"/>
      <c r="D945" s="9"/>
      <c r="E945" s="9"/>
      <c r="F945" s="9"/>
      <c r="G945" s="9"/>
      <c r="H945" s="9"/>
      <c r="I945" s="9"/>
      <c r="J945" s="9"/>
      <c r="K945" s="9"/>
      <c r="L945" s="9"/>
      <c r="M945" s="9"/>
      <c r="N945" s="9"/>
    </row>
    <row r="946" spans="1:14" s="31" customFormat="1">
      <c r="A946" s="9"/>
      <c r="B946" s="9"/>
      <c r="C946" s="9"/>
      <c r="D946" s="9"/>
      <c r="E946" s="9"/>
      <c r="F946" s="9"/>
      <c r="G946" s="9"/>
      <c r="H946" s="9"/>
      <c r="I946" s="9"/>
      <c r="J946" s="9"/>
      <c r="K946" s="9"/>
      <c r="L946" s="9"/>
      <c r="M946" s="9"/>
      <c r="N946" s="9"/>
    </row>
    <row r="947" spans="1:14" s="31" customFormat="1">
      <c r="A947" s="9"/>
      <c r="B947" s="9"/>
      <c r="C947" s="9"/>
      <c r="D947" s="9"/>
      <c r="E947" s="9"/>
      <c r="F947" s="9"/>
      <c r="G947" s="9"/>
      <c r="H947" s="9"/>
      <c r="I947" s="9"/>
      <c r="J947" s="9"/>
      <c r="K947" s="9"/>
      <c r="L947" s="9"/>
      <c r="M947" s="9"/>
      <c r="N947" s="9"/>
    </row>
    <row r="948" spans="1:14" s="31" customFormat="1">
      <c r="A948" s="9"/>
      <c r="B948" s="9"/>
      <c r="C948" s="9"/>
      <c r="D948" s="9"/>
      <c r="E948" s="9"/>
      <c r="F948" s="9"/>
      <c r="G948" s="9"/>
      <c r="H948" s="9"/>
      <c r="I948" s="9"/>
      <c r="J948" s="9"/>
      <c r="K948" s="9"/>
      <c r="L948" s="9"/>
      <c r="M948" s="9"/>
      <c r="N948" s="9"/>
    </row>
    <row r="949" spans="1:14" s="31" customFormat="1">
      <c r="A949" s="9"/>
      <c r="B949" s="9"/>
      <c r="C949" s="9"/>
      <c r="D949" s="9"/>
      <c r="E949" s="9"/>
      <c r="F949" s="9"/>
      <c r="G949" s="9"/>
      <c r="H949" s="9"/>
      <c r="I949" s="9"/>
      <c r="J949" s="9"/>
      <c r="K949" s="9"/>
      <c r="L949" s="9"/>
      <c r="M949" s="9"/>
      <c r="N949" s="9"/>
    </row>
    <row r="950" spans="1:14" s="31" customFormat="1">
      <c r="A950" s="9"/>
      <c r="B950" s="9"/>
      <c r="C950" s="9"/>
      <c r="D950" s="9"/>
      <c r="E950" s="9"/>
      <c r="F950" s="9"/>
      <c r="G950" s="9"/>
      <c r="H950" s="9"/>
      <c r="I950" s="9"/>
      <c r="J950" s="9"/>
      <c r="K950" s="9"/>
      <c r="L950" s="9"/>
      <c r="M950" s="9"/>
      <c r="N950" s="9"/>
    </row>
    <row r="951" spans="1:14" s="31" customFormat="1">
      <c r="A951" s="9"/>
      <c r="B951" s="9"/>
      <c r="C951" s="9"/>
      <c r="D951" s="9"/>
      <c r="E951" s="9"/>
      <c r="F951" s="9"/>
      <c r="G951" s="9"/>
      <c r="H951" s="9"/>
      <c r="I951" s="9"/>
      <c r="J951" s="9"/>
      <c r="K951" s="9"/>
      <c r="L951" s="9"/>
      <c r="M951" s="9"/>
      <c r="N951" s="9"/>
    </row>
    <row r="952" spans="1:14" s="31" customFormat="1">
      <c r="A952" s="9"/>
      <c r="B952" s="9"/>
      <c r="C952" s="9"/>
      <c r="D952" s="9"/>
      <c r="E952" s="9"/>
      <c r="F952" s="9"/>
      <c r="G952" s="9"/>
      <c r="H952" s="9"/>
      <c r="I952" s="9"/>
      <c r="J952" s="9"/>
      <c r="K952" s="9"/>
      <c r="L952" s="9"/>
      <c r="M952" s="9"/>
      <c r="N952" s="9"/>
    </row>
    <row r="953" spans="1:14" s="31" customFormat="1">
      <c r="A953" s="9"/>
      <c r="B953" s="9"/>
      <c r="C953" s="9"/>
      <c r="D953" s="9"/>
      <c r="E953" s="9"/>
      <c r="F953" s="9"/>
      <c r="G953" s="9"/>
      <c r="H953" s="9"/>
      <c r="I953" s="9"/>
      <c r="J953" s="9"/>
      <c r="K953" s="9"/>
      <c r="L953" s="9"/>
      <c r="M953" s="9"/>
      <c r="N953" s="9"/>
    </row>
    <row r="954" spans="1:14" s="31" customFormat="1">
      <c r="A954" s="9"/>
      <c r="B954" s="9"/>
      <c r="C954" s="9"/>
      <c r="D954" s="9"/>
      <c r="E954" s="9"/>
      <c r="F954" s="9"/>
      <c r="G954" s="9"/>
      <c r="H954" s="9"/>
      <c r="I954" s="9"/>
      <c r="J954" s="9"/>
      <c r="K954" s="9"/>
      <c r="L954" s="9"/>
      <c r="M954" s="9"/>
      <c r="N954" s="9"/>
    </row>
    <row r="955" spans="1:14" s="31" customFormat="1">
      <c r="A955" s="9"/>
      <c r="B955" s="9"/>
      <c r="C955" s="9"/>
      <c r="D955" s="9"/>
      <c r="E955" s="9"/>
      <c r="F955" s="9"/>
      <c r="G955" s="9"/>
      <c r="H955" s="9"/>
      <c r="I955" s="9"/>
      <c r="J955" s="9"/>
      <c r="K955" s="9"/>
      <c r="L955" s="9"/>
      <c r="M955" s="9"/>
      <c r="N955" s="9"/>
    </row>
    <row r="956" spans="1:14" s="31" customFormat="1">
      <c r="A956" s="9"/>
      <c r="B956" s="9"/>
      <c r="C956" s="9"/>
      <c r="D956" s="9"/>
      <c r="E956" s="9"/>
      <c r="F956" s="9"/>
      <c r="G956" s="9"/>
      <c r="H956" s="9"/>
      <c r="I956" s="9"/>
      <c r="J956" s="9"/>
      <c r="K956" s="9"/>
      <c r="L956" s="9"/>
      <c r="M956" s="9"/>
      <c r="N956" s="9"/>
    </row>
    <row r="957" spans="1:14" s="31" customFormat="1">
      <c r="A957" s="9"/>
      <c r="B957" s="9"/>
      <c r="C957" s="9"/>
      <c r="D957" s="9"/>
      <c r="E957" s="9"/>
      <c r="F957" s="9"/>
      <c r="G957" s="9"/>
      <c r="H957" s="9"/>
      <c r="I957" s="9"/>
      <c r="J957" s="9"/>
      <c r="K957" s="9"/>
      <c r="L957" s="9"/>
      <c r="M957" s="9"/>
      <c r="N957" s="9"/>
    </row>
    <row r="958" spans="1:14" s="31" customFormat="1">
      <c r="A958" s="9"/>
      <c r="B958" s="9"/>
      <c r="C958" s="9"/>
      <c r="D958" s="9"/>
      <c r="E958" s="9"/>
      <c r="F958" s="9"/>
      <c r="G958" s="9"/>
      <c r="H958" s="9"/>
      <c r="I958" s="9"/>
      <c r="J958" s="9"/>
      <c r="K958" s="9"/>
      <c r="L958" s="9"/>
      <c r="M958" s="9"/>
      <c r="N958" s="9"/>
    </row>
    <row r="959" spans="1:14" s="31" customFormat="1">
      <c r="A959" s="9"/>
      <c r="B959" s="9"/>
      <c r="C959" s="9"/>
      <c r="D959" s="9"/>
      <c r="E959" s="9"/>
      <c r="F959" s="9"/>
      <c r="G959" s="9"/>
      <c r="H959" s="9"/>
      <c r="I959" s="9"/>
      <c r="J959" s="9"/>
      <c r="K959" s="9"/>
      <c r="L959" s="9"/>
      <c r="M959" s="9"/>
      <c r="N959" s="9"/>
    </row>
    <row r="960" spans="1:14" s="31" customFormat="1">
      <c r="A960" s="9"/>
      <c r="B960" s="9"/>
      <c r="C960" s="9"/>
      <c r="D960" s="9"/>
      <c r="E960" s="9"/>
      <c r="F960" s="9"/>
      <c r="G960" s="9"/>
      <c r="H960" s="9"/>
      <c r="I960" s="9"/>
      <c r="J960" s="9"/>
      <c r="K960" s="9"/>
      <c r="L960" s="9"/>
      <c r="M960" s="9"/>
      <c r="N960" s="9"/>
    </row>
    <row r="961" spans="1:14" s="31" customFormat="1">
      <c r="A961" s="9"/>
      <c r="B961" s="9"/>
      <c r="C961" s="9"/>
      <c r="D961" s="9"/>
      <c r="E961" s="9"/>
      <c r="F961" s="9"/>
      <c r="G961" s="9"/>
      <c r="H961" s="9"/>
      <c r="I961" s="9"/>
      <c r="J961" s="9"/>
      <c r="K961" s="9"/>
      <c r="L961" s="9"/>
      <c r="M961" s="9"/>
      <c r="N961" s="9"/>
    </row>
    <row r="962" spans="1:14" s="31" customFormat="1">
      <c r="A962" s="9"/>
      <c r="B962" s="9"/>
      <c r="C962" s="9"/>
      <c r="D962" s="9"/>
      <c r="E962" s="9"/>
      <c r="F962" s="9"/>
      <c r="G962" s="9"/>
      <c r="H962" s="9"/>
      <c r="I962" s="9"/>
      <c r="J962" s="9"/>
      <c r="K962" s="9"/>
      <c r="L962" s="9"/>
      <c r="M962" s="9"/>
      <c r="N962" s="9"/>
    </row>
    <row r="963" spans="1:14" s="31" customFormat="1">
      <c r="A963" s="9"/>
      <c r="B963" s="9"/>
      <c r="C963" s="9"/>
      <c r="D963" s="9"/>
      <c r="E963" s="9"/>
      <c r="F963" s="9"/>
      <c r="G963" s="9"/>
      <c r="H963" s="9"/>
      <c r="I963" s="9"/>
      <c r="J963" s="9"/>
      <c r="K963" s="9"/>
      <c r="L963" s="9"/>
      <c r="M963" s="9"/>
      <c r="N963" s="9"/>
    </row>
    <row r="964" spans="1:14" s="31" customFormat="1">
      <c r="A964" s="9"/>
      <c r="B964" s="9"/>
      <c r="C964" s="9"/>
      <c r="D964" s="9"/>
      <c r="E964" s="9"/>
      <c r="F964" s="9"/>
      <c r="G964" s="9"/>
      <c r="H964" s="9"/>
      <c r="I964" s="9"/>
      <c r="J964" s="9"/>
      <c r="K964" s="9"/>
      <c r="L964" s="9"/>
      <c r="M964" s="9"/>
      <c r="N964" s="9"/>
    </row>
    <row r="965" spans="1:14" s="31" customFormat="1">
      <c r="A965" s="9"/>
      <c r="B965" s="9"/>
      <c r="C965" s="9"/>
      <c r="D965" s="9"/>
      <c r="E965" s="9"/>
      <c r="F965" s="9"/>
      <c r="G965" s="9"/>
      <c r="H965" s="9"/>
      <c r="I965" s="9"/>
      <c r="J965" s="9"/>
      <c r="K965" s="9"/>
      <c r="L965" s="9"/>
      <c r="M965" s="9"/>
      <c r="N965" s="9"/>
    </row>
    <row r="966" spans="1:14" s="31" customFormat="1">
      <c r="A966" s="9"/>
      <c r="B966" s="9"/>
      <c r="C966" s="9"/>
      <c r="D966" s="9"/>
      <c r="E966" s="9"/>
      <c r="F966" s="9"/>
      <c r="G966" s="9"/>
      <c r="H966" s="9"/>
      <c r="I966" s="9"/>
      <c r="J966" s="9"/>
      <c r="K966" s="9"/>
      <c r="L966" s="9"/>
      <c r="M966" s="9"/>
      <c r="N966" s="9"/>
    </row>
    <row r="967" spans="1:14" s="31" customFormat="1">
      <c r="A967" s="9"/>
      <c r="B967" s="9"/>
      <c r="C967" s="9"/>
      <c r="D967" s="9"/>
      <c r="E967" s="9"/>
      <c r="F967" s="9"/>
      <c r="G967" s="9"/>
      <c r="H967" s="9"/>
      <c r="I967" s="9"/>
      <c r="J967" s="9"/>
      <c r="K967" s="9"/>
      <c r="L967" s="9"/>
      <c r="M967" s="9"/>
      <c r="N967" s="9"/>
    </row>
    <row r="968" spans="1:14" s="31" customFormat="1">
      <c r="A968" s="9"/>
      <c r="B968" s="9"/>
      <c r="C968" s="9"/>
      <c r="D968" s="9"/>
      <c r="E968" s="9"/>
      <c r="F968" s="9"/>
      <c r="G968" s="9"/>
      <c r="H968" s="9"/>
      <c r="I968" s="9"/>
      <c r="J968" s="9"/>
      <c r="K968" s="9"/>
      <c r="L968" s="9"/>
      <c r="M968" s="9"/>
      <c r="N968" s="9"/>
    </row>
    <row r="969" spans="1:14" s="31" customFormat="1">
      <c r="A969" s="9"/>
      <c r="B969" s="9"/>
      <c r="C969" s="9"/>
      <c r="D969" s="9"/>
      <c r="E969" s="9"/>
      <c r="F969" s="9"/>
      <c r="G969" s="9"/>
      <c r="H969" s="9"/>
      <c r="I969" s="9"/>
      <c r="J969" s="9"/>
      <c r="K969" s="9"/>
      <c r="L969" s="9"/>
      <c r="M969" s="9"/>
      <c r="N969" s="9"/>
    </row>
    <row r="970" spans="1:14" s="31" customFormat="1">
      <c r="A970" s="9"/>
      <c r="B970" s="9"/>
      <c r="C970" s="9"/>
      <c r="D970" s="9"/>
      <c r="E970" s="9"/>
      <c r="F970" s="9"/>
      <c r="G970" s="9"/>
      <c r="H970" s="9"/>
      <c r="I970" s="9"/>
      <c r="J970" s="9"/>
      <c r="K970" s="9"/>
      <c r="L970" s="9"/>
      <c r="M970" s="9"/>
      <c r="N970" s="9"/>
    </row>
    <row r="971" spans="1:14" s="31" customFormat="1">
      <c r="A971" s="9"/>
      <c r="B971" s="9"/>
      <c r="C971" s="9"/>
      <c r="D971" s="9"/>
      <c r="E971" s="9"/>
      <c r="F971" s="9"/>
      <c r="G971" s="9"/>
      <c r="H971" s="9"/>
      <c r="I971" s="9"/>
      <c r="J971" s="9"/>
      <c r="K971" s="9"/>
      <c r="L971" s="9"/>
      <c r="M971" s="9"/>
      <c r="N971" s="9"/>
    </row>
    <row r="972" spans="1:14" s="31" customFormat="1">
      <c r="A972" s="9"/>
      <c r="B972" s="9"/>
      <c r="C972" s="9"/>
      <c r="D972" s="9"/>
      <c r="E972" s="9"/>
      <c r="F972" s="9"/>
      <c r="G972" s="9"/>
      <c r="H972" s="9"/>
      <c r="I972" s="9"/>
      <c r="J972" s="9"/>
      <c r="K972" s="9"/>
      <c r="L972" s="9"/>
      <c r="M972" s="9"/>
      <c r="N972" s="9"/>
    </row>
    <row r="973" spans="1:14" s="31" customFormat="1">
      <c r="A973" s="9"/>
      <c r="B973" s="9"/>
      <c r="C973" s="9"/>
      <c r="D973" s="9"/>
      <c r="E973" s="9"/>
      <c r="F973" s="9"/>
      <c r="G973" s="9"/>
      <c r="H973" s="9"/>
      <c r="I973" s="9"/>
      <c r="J973" s="9"/>
      <c r="K973" s="9"/>
      <c r="L973" s="9"/>
      <c r="M973" s="9"/>
      <c r="N973" s="9"/>
    </row>
    <row r="974" spans="1:14" s="31" customFormat="1">
      <c r="A974" s="9"/>
      <c r="B974" s="9"/>
      <c r="C974" s="9"/>
      <c r="D974" s="9"/>
      <c r="E974" s="9"/>
      <c r="F974" s="9"/>
      <c r="G974" s="9"/>
      <c r="H974" s="9"/>
      <c r="I974" s="9"/>
      <c r="J974" s="9"/>
      <c r="K974" s="9"/>
      <c r="L974" s="9"/>
      <c r="M974" s="9"/>
      <c r="N974" s="9"/>
    </row>
    <row r="975" spans="1:14" s="31" customFormat="1">
      <c r="A975" s="9"/>
      <c r="B975" s="9"/>
      <c r="C975" s="9"/>
      <c r="D975" s="9"/>
      <c r="E975" s="9"/>
      <c r="F975" s="9"/>
      <c r="G975" s="9"/>
      <c r="H975" s="9"/>
      <c r="I975" s="9"/>
      <c r="J975" s="9"/>
      <c r="K975" s="9"/>
      <c r="L975" s="9"/>
      <c r="M975" s="9"/>
      <c r="N975" s="9"/>
    </row>
    <row r="976" spans="1:14" s="31" customFormat="1">
      <c r="A976" s="9"/>
      <c r="B976" s="9"/>
      <c r="C976" s="9"/>
      <c r="D976" s="9"/>
      <c r="E976" s="9"/>
      <c r="F976" s="9"/>
      <c r="G976" s="9"/>
      <c r="H976" s="9"/>
      <c r="I976" s="9"/>
      <c r="J976" s="9"/>
      <c r="K976" s="9"/>
      <c r="L976" s="9"/>
      <c r="M976" s="9"/>
      <c r="N976" s="9"/>
    </row>
    <row r="977" spans="1:14" s="31" customFormat="1">
      <c r="A977" s="9"/>
      <c r="B977" s="9"/>
      <c r="C977" s="9"/>
      <c r="D977" s="9"/>
      <c r="E977" s="9"/>
      <c r="F977" s="9"/>
      <c r="G977" s="9"/>
      <c r="H977" s="9"/>
      <c r="I977" s="9"/>
      <c r="J977" s="9"/>
      <c r="K977" s="9"/>
      <c r="L977" s="9"/>
      <c r="M977" s="9"/>
      <c r="N977" s="9"/>
    </row>
    <row r="978" spans="1:14" s="31" customFormat="1">
      <c r="A978" s="9"/>
      <c r="B978" s="9"/>
      <c r="C978" s="9"/>
      <c r="D978" s="9"/>
      <c r="E978" s="9"/>
      <c r="F978" s="9"/>
      <c r="G978" s="9"/>
      <c r="H978" s="9"/>
      <c r="I978" s="9"/>
      <c r="J978" s="9"/>
      <c r="K978" s="9"/>
      <c r="L978" s="9"/>
      <c r="M978" s="9"/>
      <c r="N978" s="9"/>
    </row>
    <row r="979" spans="1:14" s="31" customFormat="1">
      <c r="A979" s="9"/>
      <c r="B979" s="9"/>
      <c r="C979" s="9"/>
      <c r="D979" s="9"/>
      <c r="E979" s="9"/>
      <c r="F979" s="9"/>
      <c r="G979" s="9"/>
      <c r="H979" s="9"/>
      <c r="I979" s="9"/>
      <c r="J979" s="9"/>
      <c r="K979" s="9"/>
      <c r="L979" s="9"/>
      <c r="M979" s="9"/>
      <c r="N979" s="9"/>
    </row>
    <row r="980" spans="1:14" s="31" customFormat="1">
      <c r="A980" s="9"/>
      <c r="B980" s="9"/>
      <c r="C980" s="9"/>
      <c r="D980" s="9"/>
      <c r="E980" s="9"/>
      <c r="F980" s="9"/>
      <c r="G980" s="9"/>
      <c r="H980" s="9"/>
      <c r="I980" s="9"/>
      <c r="J980" s="9"/>
      <c r="K980" s="9"/>
      <c r="L980" s="9"/>
      <c r="M980" s="9"/>
      <c r="N980" s="9"/>
    </row>
    <row r="981" spans="1:14" s="31" customFormat="1">
      <c r="A981" s="9"/>
      <c r="B981" s="9"/>
      <c r="C981" s="9"/>
      <c r="D981" s="9"/>
      <c r="E981" s="9"/>
      <c r="F981" s="9"/>
      <c r="G981" s="9"/>
      <c r="H981" s="9"/>
      <c r="I981" s="9"/>
      <c r="J981" s="9"/>
      <c r="K981" s="9"/>
      <c r="L981" s="9"/>
      <c r="M981" s="9"/>
      <c r="N981" s="9"/>
    </row>
    <row r="982" spans="1:14" s="31" customFormat="1">
      <c r="A982" s="9"/>
      <c r="B982" s="9"/>
      <c r="C982" s="9"/>
      <c r="D982" s="9"/>
      <c r="E982" s="9"/>
      <c r="F982" s="9"/>
      <c r="G982" s="9"/>
      <c r="H982" s="9"/>
      <c r="I982" s="9"/>
      <c r="J982" s="9"/>
      <c r="K982" s="9"/>
      <c r="L982" s="9"/>
      <c r="M982" s="9"/>
      <c r="N982" s="9"/>
    </row>
    <row r="983" spans="1:14" s="31" customFormat="1">
      <c r="A983" s="9"/>
      <c r="B983" s="9"/>
      <c r="C983" s="9"/>
      <c r="D983" s="9"/>
      <c r="E983" s="9"/>
      <c r="F983" s="9"/>
      <c r="G983" s="9"/>
      <c r="H983" s="9"/>
      <c r="I983" s="9"/>
      <c r="J983" s="9"/>
      <c r="K983" s="9"/>
      <c r="L983" s="9"/>
      <c r="M983" s="9"/>
      <c r="N983" s="9"/>
    </row>
    <row r="984" spans="1:14" s="31" customFormat="1">
      <c r="A984" s="9"/>
      <c r="B984" s="9"/>
      <c r="C984" s="9"/>
      <c r="D984" s="9"/>
      <c r="E984" s="9"/>
      <c r="F984" s="9"/>
      <c r="G984" s="9"/>
      <c r="H984" s="9"/>
      <c r="I984" s="9"/>
      <c r="J984" s="9"/>
      <c r="K984" s="9"/>
      <c r="L984" s="9"/>
      <c r="M984" s="9"/>
      <c r="N984" s="9"/>
    </row>
    <row r="985" spans="1:14" s="31" customFormat="1">
      <c r="A985" s="9"/>
      <c r="B985" s="9"/>
      <c r="C985" s="9"/>
      <c r="D985" s="9"/>
      <c r="E985" s="9"/>
      <c r="F985" s="9"/>
      <c r="G985" s="9"/>
      <c r="H985" s="9"/>
      <c r="I985" s="9"/>
      <c r="J985" s="9"/>
      <c r="K985" s="9"/>
      <c r="L985" s="9"/>
      <c r="M985" s="9"/>
      <c r="N985" s="9"/>
    </row>
    <row r="986" spans="1:14" s="31" customFormat="1">
      <c r="A986" s="9"/>
      <c r="B986" s="9"/>
      <c r="C986" s="9"/>
      <c r="D986" s="9"/>
      <c r="E986" s="9"/>
      <c r="F986" s="9"/>
      <c r="G986" s="9"/>
      <c r="H986" s="9"/>
      <c r="I986" s="9"/>
      <c r="J986" s="9"/>
      <c r="K986" s="9"/>
      <c r="L986" s="9"/>
      <c r="M986" s="9"/>
      <c r="N986" s="9"/>
    </row>
    <row r="987" spans="1:14" s="31" customFormat="1">
      <c r="A987" s="9"/>
      <c r="B987" s="9"/>
      <c r="C987" s="9"/>
      <c r="D987" s="9"/>
      <c r="E987" s="9"/>
      <c r="F987" s="9"/>
      <c r="G987" s="9"/>
      <c r="H987" s="9"/>
      <c r="I987" s="9"/>
      <c r="J987" s="9"/>
      <c r="K987" s="9"/>
      <c r="L987" s="9"/>
      <c r="M987" s="9"/>
      <c r="N987" s="9"/>
    </row>
    <row r="988" spans="1:14" s="31" customFormat="1">
      <c r="A988" s="9"/>
      <c r="B988" s="9"/>
      <c r="C988" s="9"/>
      <c r="D988" s="9"/>
      <c r="E988" s="9"/>
      <c r="F988" s="9"/>
      <c r="G988" s="9"/>
      <c r="H988" s="9"/>
      <c r="I988" s="9"/>
      <c r="J988" s="9"/>
      <c r="K988" s="9"/>
      <c r="L988" s="9"/>
      <c r="M988" s="9"/>
      <c r="N988" s="9"/>
    </row>
    <row r="989" spans="1:14" s="31" customFormat="1">
      <c r="A989" s="9"/>
      <c r="B989" s="9"/>
      <c r="C989" s="9"/>
      <c r="D989" s="9"/>
      <c r="E989" s="9"/>
      <c r="F989" s="9"/>
      <c r="G989" s="9"/>
      <c r="H989" s="9"/>
      <c r="I989" s="9"/>
      <c r="J989" s="9"/>
      <c r="K989" s="9"/>
      <c r="L989" s="9"/>
      <c r="M989" s="9"/>
      <c r="N989" s="9"/>
    </row>
    <row r="990" spans="1:14" s="31" customFormat="1">
      <c r="A990" s="9"/>
      <c r="B990" s="9"/>
      <c r="C990" s="9"/>
      <c r="D990" s="9"/>
      <c r="E990" s="9"/>
      <c r="F990" s="9"/>
      <c r="G990" s="9"/>
      <c r="H990" s="9"/>
      <c r="I990" s="9"/>
      <c r="J990" s="9"/>
      <c r="K990" s="9"/>
      <c r="L990" s="9"/>
      <c r="M990" s="9"/>
      <c r="N990" s="9"/>
    </row>
    <row r="991" spans="1:14" s="31" customFormat="1">
      <c r="A991" s="9"/>
      <c r="B991" s="9"/>
      <c r="C991" s="9"/>
      <c r="D991" s="9"/>
      <c r="E991" s="9"/>
      <c r="F991" s="9"/>
      <c r="G991" s="9"/>
      <c r="H991" s="9"/>
      <c r="I991" s="9"/>
      <c r="J991" s="9"/>
      <c r="K991" s="9"/>
      <c r="L991" s="9"/>
      <c r="M991" s="9"/>
      <c r="N991" s="9"/>
    </row>
    <row r="992" spans="1:14" s="31" customFormat="1">
      <c r="A992" s="9"/>
      <c r="B992" s="9"/>
      <c r="C992" s="9"/>
      <c r="D992" s="9"/>
      <c r="E992" s="9"/>
      <c r="F992" s="9"/>
      <c r="G992" s="9"/>
      <c r="H992" s="9"/>
      <c r="I992" s="9"/>
      <c r="J992" s="9"/>
      <c r="K992" s="9"/>
      <c r="L992" s="9"/>
      <c r="M992" s="9"/>
      <c r="N992" s="9"/>
    </row>
    <row r="993" spans="1:14" s="31" customFormat="1">
      <c r="A993" s="9"/>
      <c r="B993" s="9"/>
      <c r="C993" s="9"/>
      <c r="D993" s="9"/>
      <c r="E993" s="9"/>
      <c r="F993" s="9"/>
      <c r="G993" s="9"/>
      <c r="H993" s="9"/>
      <c r="I993" s="9"/>
      <c r="J993" s="9"/>
      <c r="K993" s="9"/>
      <c r="L993" s="9"/>
      <c r="M993" s="9"/>
      <c r="N993" s="9"/>
    </row>
    <row r="994" spans="1:14" s="31" customFormat="1">
      <c r="A994" s="9"/>
      <c r="B994" s="9"/>
      <c r="C994" s="9"/>
      <c r="D994" s="9"/>
      <c r="E994" s="9"/>
      <c r="F994" s="9"/>
      <c r="G994" s="9"/>
      <c r="H994" s="9"/>
      <c r="I994" s="9"/>
      <c r="J994" s="9"/>
      <c r="K994" s="9"/>
      <c r="L994" s="9"/>
      <c r="M994" s="9"/>
      <c r="N994" s="9"/>
    </row>
    <row r="995" spans="1:14" s="31" customFormat="1">
      <c r="A995" s="9"/>
      <c r="B995" s="9"/>
      <c r="C995" s="9"/>
      <c r="D995" s="9"/>
      <c r="E995" s="9"/>
      <c r="F995" s="9"/>
      <c r="G995" s="9"/>
      <c r="H995" s="9"/>
      <c r="I995" s="9"/>
      <c r="J995" s="9"/>
      <c r="K995" s="9"/>
      <c r="L995" s="9"/>
      <c r="M995" s="9"/>
      <c r="N995" s="9"/>
    </row>
    <row r="996" spans="1:14" s="31" customFormat="1">
      <c r="A996" s="9"/>
      <c r="B996" s="9"/>
      <c r="C996" s="9"/>
      <c r="D996" s="9"/>
      <c r="E996" s="9"/>
      <c r="F996" s="9"/>
      <c r="G996" s="9"/>
      <c r="H996" s="9"/>
      <c r="I996" s="9"/>
      <c r="J996" s="9"/>
      <c r="K996" s="9"/>
      <c r="L996" s="9"/>
      <c r="M996" s="9"/>
      <c r="N996" s="9"/>
    </row>
    <row r="997" spans="1:14" s="31" customFormat="1">
      <c r="A997" s="9"/>
      <c r="B997" s="9"/>
      <c r="C997" s="9"/>
      <c r="D997" s="9"/>
      <c r="E997" s="9"/>
      <c r="F997" s="9"/>
      <c r="G997" s="9"/>
      <c r="H997" s="9"/>
      <c r="I997" s="9"/>
      <c r="J997" s="9"/>
      <c r="K997" s="9"/>
      <c r="L997" s="9"/>
      <c r="M997" s="9"/>
      <c r="N997" s="9"/>
    </row>
    <row r="998" spans="1:14" s="31" customFormat="1">
      <c r="A998" s="9"/>
      <c r="B998" s="9"/>
      <c r="C998" s="9"/>
      <c r="D998" s="9"/>
      <c r="E998" s="9"/>
      <c r="F998" s="9"/>
      <c r="G998" s="9"/>
      <c r="H998" s="9"/>
      <c r="I998" s="9"/>
      <c r="J998" s="9"/>
      <c r="K998" s="9"/>
      <c r="L998" s="9"/>
      <c r="M998" s="9"/>
      <c r="N998" s="9"/>
    </row>
    <row r="999" spans="1:14" s="31" customFormat="1">
      <c r="A999" s="9"/>
      <c r="B999" s="9"/>
      <c r="C999" s="9"/>
      <c r="D999" s="9"/>
      <c r="E999" s="9"/>
      <c r="F999" s="9"/>
      <c r="G999" s="9"/>
      <c r="H999" s="9"/>
      <c r="I999" s="9"/>
      <c r="J999" s="9"/>
      <c r="K999" s="9"/>
      <c r="L999" s="9"/>
      <c r="M999" s="9"/>
      <c r="N999" s="9"/>
    </row>
    <row r="1000" spans="1:14" s="31" customFormat="1">
      <c r="A1000" s="9"/>
      <c r="B1000" s="9"/>
      <c r="C1000" s="9"/>
      <c r="D1000" s="9"/>
      <c r="E1000" s="9"/>
      <c r="F1000" s="9"/>
      <c r="G1000" s="9"/>
      <c r="H1000" s="9"/>
      <c r="I1000" s="9"/>
      <c r="J1000" s="9"/>
      <c r="K1000" s="9"/>
      <c r="L1000" s="9"/>
      <c r="M1000" s="9"/>
      <c r="N1000" s="9"/>
    </row>
    <row r="1001" spans="1:14" s="31" customFormat="1">
      <c r="A1001" s="9"/>
      <c r="B1001" s="9"/>
      <c r="C1001" s="9"/>
      <c r="D1001" s="9"/>
      <c r="E1001" s="9"/>
      <c r="F1001" s="9"/>
      <c r="G1001" s="9"/>
      <c r="H1001" s="9"/>
      <c r="I1001" s="9"/>
      <c r="J1001" s="9"/>
      <c r="K1001" s="9"/>
      <c r="L1001" s="9"/>
      <c r="M1001" s="9"/>
      <c r="N1001" s="9"/>
    </row>
    <row r="1002" spans="1:14" s="31" customFormat="1">
      <c r="A1002" s="9"/>
      <c r="B1002" s="9"/>
      <c r="C1002" s="9"/>
      <c r="D1002" s="9"/>
      <c r="E1002" s="9"/>
      <c r="F1002" s="9"/>
      <c r="G1002" s="9"/>
      <c r="H1002" s="9"/>
      <c r="I1002" s="9"/>
      <c r="J1002" s="9"/>
      <c r="K1002" s="9"/>
      <c r="L1002" s="9"/>
      <c r="M1002" s="9"/>
      <c r="N1002" s="9"/>
    </row>
    <row r="1003" spans="1:14" s="31" customFormat="1">
      <c r="A1003" s="9"/>
      <c r="B1003" s="9"/>
      <c r="C1003" s="9"/>
      <c r="D1003" s="9"/>
      <c r="E1003" s="9"/>
      <c r="F1003" s="9"/>
      <c r="G1003" s="9"/>
      <c r="H1003" s="9"/>
      <c r="I1003" s="9"/>
      <c r="J1003" s="9"/>
      <c r="K1003" s="9"/>
      <c r="L1003" s="9"/>
      <c r="M1003" s="9"/>
      <c r="N1003" s="9"/>
    </row>
    <row r="1004" spans="1:14" s="31" customFormat="1">
      <c r="A1004" s="9"/>
      <c r="B1004" s="9"/>
      <c r="C1004" s="9"/>
      <c r="D1004" s="9"/>
      <c r="E1004" s="9"/>
      <c r="F1004" s="9"/>
      <c r="G1004" s="9"/>
      <c r="H1004" s="9"/>
      <c r="I1004" s="9"/>
      <c r="J1004" s="9"/>
      <c r="K1004" s="9"/>
      <c r="L1004" s="9"/>
      <c r="M1004" s="9"/>
      <c r="N1004" s="9"/>
    </row>
    <row r="1005" spans="1:14" s="31" customFormat="1">
      <c r="A1005" s="9"/>
      <c r="B1005" s="9"/>
      <c r="C1005" s="9"/>
      <c r="D1005" s="9"/>
      <c r="E1005" s="9"/>
      <c r="F1005" s="9"/>
      <c r="G1005" s="9"/>
      <c r="H1005" s="9"/>
      <c r="I1005" s="9"/>
      <c r="J1005" s="9"/>
      <c r="K1005" s="9"/>
      <c r="L1005" s="9"/>
      <c r="M1005" s="9"/>
      <c r="N1005" s="9"/>
    </row>
    <row r="1006" spans="1:14" s="31" customFormat="1">
      <c r="A1006" s="9"/>
      <c r="B1006" s="9"/>
      <c r="C1006" s="9"/>
      <c r="D1006" s="9"/>
      <c r="E1006" s="9"/>
      <c r="F1006" s="9"/>
      <c r="G1006" s="9"/>
      <c r="H1006" s="9"/>
      <c r="I1006" s="9"/>
      <c r="J1006" s="9"/>
      <c r="K1006" s="9"/>
      <c r="L1006" s="9"/>
      <c r="M1006" s="9"/>
      <c r="N1006" s="9"/>
    </row>
    <row r="1007" spans="1:14" s="31" customFormat="1">
      <c r="A1007" s="9"/>
      <c r="B1007" s="9"/>
      <c r="C1007" s="9"/>
      <c r="D1007" s="9"/>
      <c r="E1007" s="9"/>
      <c r="F1007" s="9"/>
      <c r="G1007" s="9"/>
      <c r="H1007" s="9"/>
      <c r="I1007" s="9"/>
      <c r="J1007" s="9"/>
      <c r="K1007" s="9"/>
      <c r="L1007" s="9"/>
      <c r="M1007" s="9"/>
      <c r="N1007" s="9"/>
    </row>
    <row r="1008" spans="1:14" s="31" customFormat="1">
      <c r="A1008" s="9"/>
      <c r="B1008" s="9"/>
      <c r="C1008" s="9"/>
      <c r="D1008" s="9"/>
      <c r="E1008" s="9"/>
      <c r="F1008" s="9"/>
      <c r="G1008" s="9"/>
      <c r="H1008" s="9"/>
      <c r="I1008" s="9"/>
      <c r="J1008" s="9"/>
      <c r="K1008" s="9"/>
      <c r="L1008" s="9"/>
      <c r="M1008" s="9"/>
      <c r="N1008" s="9"/>
    </row>
    <row r="1009" spans="1:14" s="31" customFormat="1">
      <c r="A1009" s="9"/>
      <c r="B1009" s="9"/>
      <c r="C1009" s="9"/>
      <c r="D1009" s="9"/>
      <c r="E1009" s="9"/>
      <c r="F1009" s="9"/>
      <c r="G1009" s="9"/>
      <c r="H1009" s="9"/>
      <c r="I1009" s="9"/>
      <c r="J1009" s="9"/>
      <c r="K1009" s="9"/>
      <c r="L1009" s="9"/>
      <c r="M1009" s="9"/>
      <c r="N1009" s="9"/>
    </row>
    <row r="1010" spans="1:14" s="31" customFormat="1">
      <c r="A1010" s="9"/>
      <c r="B1010" s="9"/>
      <c r="C1010" s="9"/>
      <c r="D1010" s="9"/>
      <c r="E1010" s="9"/>
      <c r="F1010" s="9"/>
      <c r="G1010" s="9"/>
      <c r="H1010" s="9"/>
      <c r="I1010" s="9"/>
      <c r="J1010" s="9"/>
      <c r="K1010" s="9"/>
      <c r="L1010" s="9"/>
      <c r="M1010" s="9"/>
      <c r="N1010" s="9"/>
    </row>
    <row r="1011" spans="1:14" s="31" customFormat="1">
      <c r="A1011" s="9"/>
      <c r="B1011" s="9"/>
      <c r="C1011" s="9"/>
      <c r="D1011" s="9"/>
      <c r="E1011" s="9"/>
      <c r="F1011" s="9"/>
      <c r="G1011" s="9"/>
      <c r="H1011" s="9"/>
      <c r="I1011" s="9"/>
      <c r="J1011" s="9"/>
      <c r="K1011" s="9"/>
      <c r="L1011" s="9"/>
      <c r="M1011" s="9"/>
      <c r="N1011" s="9"/>
    </row>
    <row r="1012" spans="1:14" s="31" customFormat="1">
      <c r="A1012" s="9"/>
      <c r="B1012" s="9"/>
      <c r="C1012" s="9"/>
      <c r="D1012" s="9"/>
      <c r="E1012" s="9"/>
      <c r="F1012" s="9"/>
      <c r="G1012" s="9"/>
      <c r="H1012" s="9"/>
      <c r="I1012" s="9"/>
      <c r="J1012" s="9"/>
      <c r="K1012" s="9"/>
      <c r="L1012" s="9"/>
      <c r="M1012" s="9"/>
      <c r="N1012" s="9"/>
    </row>
    <row r="1013" spans="1:14" s="31" customFormat="1">
      <c r="A1013" s="9"/>
      <c r="B1013" s="9"/>
      <c r="C1013" s="9"/>
      <c r="D1013" s="9"/>
      <c r="E1013" s="9"/>
      <c r="F1013" s="9"/>
      <c r="G1013" s="9"/>
      <c r="H1013" s="9"/>
      <c r="I1013" s="9"/>
      <c r="J1013" s="9"/>
      <c r="K1013" s="9"/>
      <c r="L1013" s="9"/>
      <c r="M1013" s="9"/>
      <c r="N1013" s="9"/>
    </row>
    <row r="1014" spans="1:14" s="31" customFormat="1">
      <c r="A1014" s="9"/>
      <c r="B1014" s="9"/>
      <c r="C1014" s="9"/>
      <c r="D1014" s="9"/>
      <c r="E1014" s="9"/>
      <c r="F1014" s="9"/>
      <c r="G1014" s="9"/>
      <c r="H1014" s="9"/>
      <c r="I1014" s="9"/>
      <c r="J1014" s="9"/>
      <c r="K1014" s="9"/>
      <c r="L1014" s="9"/>
      <c r="M1014" s="9"/>
      <c r="N1014" s="9"/>
    </row>
    <row r="1015" spans="1:14" s="31" customFormat="1">
      <c r="A1015" s="9"/>
      <c r="B1015" s="9"/>
      <c r="C1015" s="9"/>
      <c r="D1015" s="9"/>
      <c r="E1015" s="9"/>
      <c r="F1015" s="9"/>
      <c r="G1015" s="9"/>
      <c r="H1015" s="9"/>
      <c r="I1015" s="9"/>
      <c r="J1015" s="9"/>
      <c r="K1015" s="9"/>
      <c r="L1015" s="9"/>
      <c r="M1015" s="9"/>
      <c r="N1015" s="9"/>
    </row>
    <row r="1016" spans="1:14" s="31" customFormat="1">
      <c r="A1016" s="9"/>
      <c r="B1016" s="9"/>
      <c r="C1016" s="9"/>
      <c r="D1016" s="9"/>
      <c r="E1016" s="9"/>
      <c r="F1016" s="9"/>
      <c r="G1016" s="9"/>
      <c r="H1016" s="9"/>
      <c r="I1016" s="9"/>
      <c r="J1016" s="9"/>
      <c r="K1016" s="9"/>
      <c r="L1016" s="9"/>
      <c r="M1016" s="9"/>
      <c r="N1016" s="9"/>
    </row>
    <row r="1017" spans="1:14" s="31" customFormat="1">
      <c r="A1017" s="9"/>
      <c r="B1017" s="9"/>
      <c r="C1017" s="9"/>
      <c r="D1017" s="9"/>
      <c r="E1017" s="9"/>
      <c r="F1017" s="9"/>
      <c r="G1017" s="9"/>
      <c r="H1017" s="9"/>
      <c r="I1017" s="9"/>
      <c r="J1017" s="9"/>
      <c r="K1017" s="9"/>
      <c r="L1017" s="9"/>
      <c r="M1017" s="9"/>
      <c r="N1017" s="9"/>
    </row>
    <row r="1018" spans="1:14" s="31" customFormat="1">
      <c r="A1018" s="9"/>
      <c r="B1018" s="9"/>
      <c r="C1018" s="9"/>
      <c r="D1018" s="9"/>
      <c r="E1018" s="9"/>
      <c r="F1018" s="9"/>
      <c r="G1018" s="9"/>
      <c r="H1018" s="9"/>
      <c r="I1018" s="9"/>
      <c r="J1018" s="9"/>
      <c r="K1018" s="9"/>
      <c r="L1018" s="9"/>
      <c r="M1018" s="9"/>
      <c r="N1018" s="9"/>
    </row>
    <row r="1019" spans="1:14" s="31" customFormat="1">
      <c r="A1019" s="9"/>
      <c r="B1019" s="9"/>
      <c r="C1019" s="9"/>
      <c r="D1019" s="9"/>
      <c r="E1019" s="9"/>
      <c r="F1019" s="9"/>
      <c r="G1019" s="9"/>
      <c r="H1019" s="9"/>
      <c r="I1019" s="9"/>
      <c r="J1019" s="9"/>
      <c r="K1019" s="9"/>
      <c r="L1019" s="9"/>
      <c r="M1019" s="9"/>
      <c r="N1019" s="9"/>
    </row>
    <row r="1020" spans="1:14" s="31" customFormat="1">
      <c r="A1020" s="9"/>
      <c r="B1020" s="9"/>
      <c r="C1020" s="9"/>
      <c r="D1020" s="9"/>
      <c r="E1020" s="9"/>
      <c r="F1020" s="9"/>
      <c r="G1020" s="9"/>
      <c r="H1020" s="9"/>
      <c r="I1020" s="9"/>
      <c r="J1020" s="9"/>
      <c r="K1020" s="9"/>
      <c r="L1020" s="9"/>
      <c r="M1020" s="9"/>
      <c r="N1020" s="9"/>
    </row>
    <row r="1021" spans="1:14" s="31" customFormat="1">
      <c r="A1021" s="9"/>
      <c r="B1021" s="9"/>
      <c r="C1021" s="9"/>
      <c r="D1021" s="9"/>
      <c r="E1021" s="9"/>
      <c r="F1021" s="9"/>
      <c r="G1021" s="9"/>
      <c r="H1021" s="9"/>
      <c r="I1021" s="9"/>
      <c r="J1021" s="9"/>
      <c r="K1021" s="9"/>
      <c r="L1021" s="9"/>
      <c r="M1021" s="9"/>
      <c r="N1021" s="9"/>
    </row>
    <row r="1022" spans="1:14" s="31" customFormat="1">
      <c r="A1022" s="9"/>
      <c r="B1022" s="9"/>
      <c r="C1022" s="9"/>
      <c r="D1022" s="9"/>
      <c r="E1022" s="9"/>
      <c r="F1022" s="9"/>
      <c r="G1022" s="9"/>
      <c r="H1022" s="9"/>
      <c r="I1022" s="9"/>
      <c r="J1022" s="9"/>
      <c r="K1022" s="9"/>
      <c r="L1022" s="9"/>
      <c r="M1022" s="9"/>
      <c r="N1022" s="9"/>
    </row>
    <row r="1023" spans="1:14" s="31" customFormat="1">
      <c r="A1023" s="9"/>
      <c r="B1023" s="9"/>
      <c r="C1023" s="9"/>
      <c r="D1023" s="9"/>
      <c r="E1023" s="9"/>
      <c r="F1023" s="9"/>
      <c r="G1023" s="9"/>
      <c r="H1023" s="9"/>
      <c r="I1023" s="9"/>
      <c r="J1023" s="9"/>
      <c r="K1023" s="9"/>
      <c r="L1023" s="9"/>
      <c r="M1023" s="9"/>
      <c r="N1023" s="9"/>
    </row>
    <row r="1024" spans="1:14" s="31" customFormat="1">
      <c r="A1024" s="9"/>
      <c r="B1024" s="9"/>
      <c r="C1024" s="9"/>
      <c r="D1024" s="9"/>
      <c r="E1024" s="9"/>
      <c r="F1024" s="9"/>
      <c r="G1024" s="9"/>
      <c r="H1024" s="9"/>
      <c r="I1024" s="9"/>
      <c r="J1024" s="9"/>
      <c r="K1024" s="9"/>
      <c r="L1024" s="9"/>
      <c r="M1024" s="9"/>
      <c r="N1024" s="9"/>
    </row>
    <row r="1025" spans="1:14" s="31" customFormat="1">
      <c r="A1025" s="9"/>
      <c r="B1025" s="9"/>
      <c r="C1025" s="9"/>
      <c r="D1025" s="9"/>
      <c r="E1025" s="9"/>
      <c r="F1025" s="9"/>
      <c r="G1025" s="9"/>
      <c r="H1025" s="9"/>
      <c r="I1025" s="9"/>
      <c r="J1025" s="9"/>
      <c r="K1025" s="9"/>
      <c r="L1025" s="9"/>
      <c r="M1025" s="9"/>
      <c r="N1025" s="9"/>
    </row>
    <row r="1026" spans="1:14" s="31" customFormat="1">
      <c r="A1026" s="9"/>
      <c r="B1026" s="9"/>
      <c r="C1026" s="9"/>
      <c r="D1026" s="9"/>
      <c r="E1026" s="9"/>
      <c r="F1026" s="9"/>
      <c r="G1026" s="9"/>
      <c r="H1026" s="9"/>
      <c r="I1026" s="9"/>
      <c r="J1026" s="9"/>
      <c r="K1026" s="9"/>
      <c r="L1026" s="9"/>
      <c r="M1026" s="9"/>
      <c r="N1026" s="9"/>
    </row>
    <row r="1027" spans="1:14" s="31" customFormat="1">
      <c r="A1027" s="9"/>
      <c r="B1027" s="9"/>
      <c r="C1027" s="9"/>
      <c r="D1027" s="9"/>
      <c r="E1027" s="9"/>
      <c r="F1027" s="9"/>
      <c r="G1027" s="9"/>
      <c r="H1027" s="9"/>
      <c r="I1027" s="9"/>
      <c r="J1027" s="9"/>
      <c r="K1027" s="9"/>
      <c r="L1027" s="9"/>
      <c r="M1027" s="9"/>
      <c r="N1027" s="9"/>
    </row>
    <row r="1028" spans="1:14" s="31" customFormat="1">
      <c r="A1028" s="9"/>
      <c r="B1028" s="9"/>
      <c r="C1028" s="9"/>
      <c r="D1028" s="9"/>
      <c r="E1028" s="9"/>
      <c r="F1028" s="9"/>
      <c r="G1028" s="9"/>
      <c r="H1028" s="9"/>
      <c r="I1028" s="9"/>
      <c r="J1028" s="9"/>
      <c r="K1028" s="9"/>
      <c r="L1028" s="9"/>
      <c r="M1028" s="9"/>
      <c r="N1028" s="9"/>
    </row>
    <row r="1029" spans="1:14" s="31" customFormat="1">
      <c r="A1029" s="9"/>
      <c r="B1029" s="9"/>
      <c r="C1029" s="9"/>
      <c r="D1029" s="9"/>
      <c r="E1029" s="9"/>
      <c r="F1029" s="9"/>
      <c r="G1029" s="9"/>
      <c r="H1029" s="9"/>
      <c r="I1029" s="9"/>
      <c r="J1029" s="9"/>
      <c r="K1029" s="9"/>
      <c r="L1029" s="9"/>
      <c r="M1029" s="9"/>
      <c r="N1029" s="9"/>
    </row>
    <row r="1030" spans="1:14" s="31" customFormat="1">
      <c r="A1030" s="9"/>
      <c r="B1030" s="9"/>
      <c r="C1030" s="9"/>
      <c r="D1030" s="9"/>
      <c r="E1030" s="9"/>
      <c r="F1030" s="9"/>
      <c r="G1030" s="9"/>
      <c r="H1030" s="9"/>
      <c r="I1030" s="9"/>
      <c r="J1030" s="9"/>
      <c r="K1030" s="9"/>
      <c r="L1030" s="9"/>
      <c r="M1030" s="9"/>
      <c r="N1030" s="9"/>
    </row>
    <row r="1031" spans="1:14" s="31" customFormat="1">
      <c r="A1031" s="9"/>
      <c r="B1031" s="9"/>
      <c r="C1031" s="9"/>
      <c r="D1031" s="9"/>
      <c r="E1031" s="9"/>
      <c r="F1031" s="9"/>
      <c r="G1031" s="9"/>
      <c r="H1031" s="9"/>
      <c r="I1031" s="9"/>
      <c r="J1031" s="9"/>
      <c r="K1031" s="9"/>
      <c r="L1031" s="9"/>
      <c r="M1031" s="9"/>
      <c r="N1031" s="9"/>
    </row>
    <row r="1032" spans="1:14" s="31" customFormat="1">
      <c r="A1032" s="9"/>
      <c r="B1032" s="9"/>
      <c r="C1032" s="9"/>
      <c r="D1032" s="9"/>
      <c r="E1032" s="9"/>
      <c r="F1032" s="9"/>
      <c r="G1032" s="9"/>
      <c r="H1032" s="9"/>
      <c r="I1032" s="9"/>
      <c r="J1032" s="9"/>
      <c r="K1032" s="9"/>
      <c r="L1032" s="9"/>
      <c r="M1032" s="9"/>
      <c r="N1032" s="9"/>
    </row>
    <row r="1033" spans="1:14" s="31" customFormat="1">
      <c r="A1033" s="9"/>
      <c r="B1033" s="9"/>
      <c r="C1033" s="9"/>
      <c r="D1033" s="9"/>
      <c r="E1033" s="9"/>
      <c r="F1033" s="9"/>
      <c r="G1033" s="9"/>
      <c r="H1033" s="9"/>
      <c r="I1033" s="9"/>
      <c r="J1033" s="9"/>
      <c r="K1033" s="9"/>
      <c r="L1033" s="9"/>
      <c r="M1033" s="9"/>
      <c r="N1033" s="9"/>
    </row>
    <row r="1034" spans="1:14" s="31" customFormat="1">
      <c r="A1034" s="9"/>
      <c r="B1034" s="9"/>
      <c r="C1034" s="9"/>
      <c r="D1034" s="9"/>
      <c r="E1034" s="9"/>
      <c r="F1034" s="9"/>
      <c r="G1034" s="9"/>
      <c r="H1034" s="9"/>
      <c r="I1034" s="9"/>
      <c r="J1034" s="9"/>
      <c r="K1034" s="9"/>
      <c r="L1034" s="9"/>
      <c r="M1034" s="9"/>
      <c r="N1034" s="9"/>
    </row>
    <row r="1035" spans="1:14" s="31" customFormat="1">
      <c r="A1035" s="9"/>
      <c r="B1035" s="9"/>
      <c r="C1035" s="9"/>
      <c r="D1035" s="9"/>
      <c r="E1035" s="9"/>
      <c r="F1035" s="9"/>
      <c r="G1035" s="9"/>
      <c r="H1035" s="9"/>
      <c r="I1035" s="9"/>
      <c r="J1035" s="9"/>
      <c r="K1035" s="9"/>
      <c r="L1035" s="9"/>
      <c r="M1035" s="9"/>
      <c r="N1035" s="9"/>
    </row>
    <row r="1036" spans="1:14" s="31" customFormat="1">
      <c r="A1036" s="9"/>
      <c r="B1036" s="9"/>
      <c r="C1036" s="9"/>
      <c r="D1036" s="9"/>
      <c r="E1036" s="9"/>
      <c r="F1036" s="9"/>
      <c r="G1036" s="9"/>
      <c r="H1036" s="9"/>
      <c r="I1036" s="9"/>
      <c r="J1036" s="9"/>
      <c r="K1036" s="9"/>
      <c r="L1036" s="9"/>
      <c r="M1036" s="9"/>
      <c r="N1036" s="9"/>
    </row>
    <row r="1037" spans="1:14" s="31" customFormat="1">
      <c r="A1037" s="9"/>
      <c r="B1037" s="9"/>
      <c r="C1037" s="9"/>
      <c r="D1037" s="9"/>
      <c r="E1037" s="9"/>
      <c r="F1037" s="9"/>
      <c r="G1037" s="9"/>
      <c r="H1037" s="9"/>
      <c r="I1037" s="9"/>
      <c r="J1037" s="9"/>
      <c r="K1037" s="9"/>
      <c r="L1037" s="9"/>
      <c r="M1037" s="9"/>
      <c r="N1037" s="9"/>
    </row>
    <row r="1038" spans="1:14" s="31" customFormat="1">
      <c r="A1038" s="9"/>
      <c r="B1038" s="9"/>
      <c r="C1038" s="9"/>
      <c r="D1038" s="9"/>
      <c r="E1038" s="9"/>
      <c r="F1038" s="9"/>
      <c r="G1038" s="9"/>
      <c r="H1038" s="9"/>
      <c r="I1038" s="9"/>
      <c r="J1038" s="9"/>
      <c r="K1038" s="9"/>
      <c r="L1038" s="9"/>
      <c r="M1038" s="9"/>
      <c r="N1038" s="9"/>
    </row>
    <row r="1039" spans="1:14" s="31" customFormat="1">
      <c r="A1039" s="9"/>
      <c r="B1039" s="9"/>
      <c r="C1039" s="9"/>
      <c r="D1039" s="9"/>
      <c r="E1039" s="9"/>
      <c r="F1039" s="9"/>
      <c r="G1039" s="9"/>
      <c r="H1039" s="9"/>
      <c r="I1039" s="9"/>
      <c r="J1039" s="9"/>
      <c r="K1039" s="9"/>
      <c r="L1039" s="9"/>
      <c r="M1039" s="9"/>
      <c r="N1039" s="9"/>
    </row>
    <row r="1040" spans="1:14" s="31" customFormat="1">
      <c r="A1040" s="9"/>
      <c r="B1040" s="9"/>
      <c r="C1040" s="9"/>
      <c r="D1040" s="9"/>
      <c r="E1040" s="9"/>
      <c r="F1040" s="9"/>
      <c r="G1040" s="9"/>
      <c r="H1040" s="9"/>
      <c r="I1040" s="9"/>
      <c r="J1040" s="9"/>
      <c r="K1040" s="9"/>
      <c r="L1040" s="9"/>
      <c r="M1040" s="9"/>
      <c r="N1040" s="9"/>
    </row>
    <row r="1041" spans="1:14" s="31" customFormat="1">
      <c r="A1041" s="9"/>
      <c r="B1041" s="9"/>
      <c r="C1041" s="9"/>
      <c r="D1041" s="9"/>
      <c r="E1041" s="9"/>
      <c r="F1041" s="9"/>
      <c r="G1041" s="9"/>
      <c r="H1041" s="9"/>
      <c r="I1041" s="9"/>
      <c r="J1041" s="9"/>
      <c r="K1041" s="9"/>
      <c r="L1041" s="9"/>
      <c r="M1041" s="9"/>
      <c r="N1041" s="9"/>
    </row>
    <row r="1042" spans="1:14" s="31" customFormat="1">
      <c r="A1042" s="9"/>
      <c r="B1042" s="9"/>
      <c r="C1042" s="9"/>
      <c r="D1042" s="9"/>
      <c r="E1042" s="9"/>
      <c r="F1042" s="9"/>
      <c r="G1042" s="9"/>
      <c r="H1042" s="9"/>
      <c r="I1042" s="9"/>
      <c r="J1042" s="9"/>
      <c r="K1042" s="9"/>
      <c r="L1042" s="9"/>
      <c r="M1042" s="9"/>
      <c r="N1042" s="9"/>
    </row>
    <row r="1043" spans="1:14" s="31" customFormat="1">
      <c r="A1043" s="9"/>
      <c r="B1043" s="9"/>
      <c r="C1043" s="9"/>
      <c r="D1043" s="9"/>
      <c r="E1043" s="9"/>
      <c r="F1043" s="9"/>
      <c r="G1043" s="9"/>
      <c r="H1043" s="9"/>
      <c r="I1043" s="9"/>
      <c r="J1043" s="9"/>
      <c r="K1043" s="9"/>
      <c r="L1043" s="9"/>
      <c r="M1043" s="9"/>
      <c r="N1043" s="9"/>
    </row>
    <row r="1044" spans="1:14" s="31" customFormat="1">
      <c r="A1044" s="9"/>
      <c r="B1044" s="9"/>
      <c r="C1044" s="9"/>
      <c r="D1044" s="9"/>
      <c r="E1044" s="9"/>
      <c r="F1044" s="9"/>
      <c r="G1044" s="9"/>
      <c r="H1044" s="9"/>
      <c r="I1044" s="9"/>
      <c r="J1044" s="9"/>
      <c r="K1044" s="9"/>
      <c r="L1044" s="9"/>
      <c r="M1044" s="9"/>
      <c r="N1044" s="9"/>
    </row>
    <row r="1045" spans="1:14" s="31" customFormat="1">
      <c r="A1045" s="9"/>
      <c r="B1045" s="9"/>
      <c r="C1045" s="9"/>
      <c r="D1045" s="9"/>
      <c r="E1045" s="9"/>
      <c r="F1045" s="9"/>
      <c r="G1045" s="9"/>
      <c r="H1045" s="9"/>
      <c r="I1045" s="9"/>
      <c r="J1045" s="9"/>
      <c r="K1045" s="9"/>
      <c r="L1045" s="9"/>
      <c r="M1045" s="9"/>
      <c r="N1045" s="9"/>
    </row>
    <row r="1046" spans="1:14" s="31" customFormat="1">
      <c r="A1046" s="9"/>
      <c r="B1046" s="9"/>
      <c r="C1046" s="9"/>
      <c r="D1046" s="9"/>
      <c r="E1046" s="9"/>
      <c r="F1046" s="9"/>
      <c r="G1046" s="9"/>
      <c r="H1046" s="9"/>
      <c r="I1046" s="9"/>
      <c r="J1046" s="9"/>
      <c r="K1046" s="9"/>
      <c r="L1046" s="9"/>
      <c r="M1046" s="9"/>
      <c r="N1046" s="9"/>
    </row>
    <row r="1047" spans="1:14" s="31" customFormat="1">
      <c r="A1047" s="9"/>
      <c r="B1047" s="9"/>
      <c r="C1047" s="9"/>
      <c r="D1047" s="9"/>
      <c r="E1047" s="9"/>
      <c r="F1047" s="9"/>
      <c r="G1047" s="9"/>
      <c r="H1047" s="9"/>
      <c r="I1047" s="9"/>
      <c r="J1047" s="9"/>
      <c r="K1047" s="9"/>
      <c r="L1047" s="9"/>
      <c r="M1047" s="9"/>
      <c r="N1047" s="9"/>
    </row>
    <row r="1048" spans="1:14" s="31" customFormat="1">
      <c r="A1048" s="9"/>
      <c r="B1048" s="9"/>
      <c r="C1048" s="9"/>
      <c r="D1048" s="9"/>
      <c r="E1048" s="9"/>
      <c r="F1048" s="9"/>
      <c r="G1048" s="9"/>
      <c r="H1048" s="9"/>
      <c r="I1048" s="9"/>
      <c r="J1048" s="9"/>
      <c r="K1048" s="9"/>
      <c r="L1048" s="9"/>
      <c r="M1048" s="9"/>
      <c r="N1048" s="9"/>
    </row>
    <row r="1049" spans="1:14" s="31" customFormat="1">
      <c r="A1049" s="9"/>
      <c r="B1049" s="9"/>
      <c r="C1049" s="9"/>
      <c r="D1049" s="9"/>
      <c r="E1049" s="9"/>
      <c r="F1049" s="9"/>
      <c r="G1049" s="9"/>
      <c r="H1049" s="9"/>
      <c r="I1049" s="9"/>
      <c r="J1049" s="9"/>
      <c r="K1049" s="9"/>
      <c r="L1049" s="9"/>
      <c r="M1049" s="9"/>
      <c r="N1049" s="9"/>
    </row>
    <row r="1050" spans="1:14" s="31" customFormat="1">
      <c r="A1050" s="9"/>
      <c r="B1050" s="9"/>
      <c r="C1050" s="9"/>
      <c r="D1050" s="9"/>
      <c r="E1050" s="9"/>
      <c r="F1050" s="9"/>
      <c r="G1050" s="9"/>
      <c r="H1050" s="9"/>
      <c r="I1050" s="9"/>
      <c r="J1050" s="9"/>
      <c r="K1050" s="9"/>
      <c r="L1050" s="9"/>
      <c r="M1050" s="9"/>
      <c r="N1050" s="9"/>
    </row>
    <row r="1051" spans="1:14" s="31" customFormat="1">
      <c r="A1051" s="9"/>
      <c r="B1051" s="9"/>
      <c r="C1051" s="9"/>
      <c r="D1051" s="9"/>
      <c r="E1051" s="9"/>
      <c r="F1051" s="9"/>
      <c r="G1051" s="9"/>
      <c r="H1051" s="9"/>
      <c r="I1051" s="9"/>
      <c r="J1051" s="9"/>
      <c r="K1051" s="9"/>
      <c r="L1051" s="9"/>
      <c r="M1051" s="9"/>
      <c r="N1051" s="9"/>
    </row>
    <row r="1052" spans="1:14" s="31" customFormat="1">
      <c r="A1052" s="9"/>
      <c r="B1052" s="9"/>
      <c r="C1052" s="9"/>
      <c r="D1052" s="9"/>
      <c r="E1052" s="9"/>
      <c r="F1052" s="9"/>
      <c r="G1052" s="9"/>
      <c r="H1052" s="9"/>
      <c r="I1052" s="9"/>
      <c r="J1052" s="9"/>
      <c r="K1052" s="9"/>
      <c r="L1052" s="9"/>
      <c r="M1052" s="9"/>
      <c r="N1052" s="9"/>
    </row>
    <row r="1053" spans="1:14" s="31" customFormat="1">
      <c r="A1053" s="9"/>
      <c r="B1053" s="9"/>
      <c r="C1053" s="9"/>
      <c r="D1053" s="9"/>
      <c r="E1053" s="9"/>
      <c r="F1053" s="9"/>
      <c r="G1053" s="9"/>
      <c r="H1053" s="9"/>
      <c r="I1053" s="9"/>
      <c r="J1053" s="9"/>
      <c r="K1053" s="9"/>
      <c r="L1053" s="9"/>
      <c r="M1053" s="9"/>
      <c r="N1053" s="9"/>
    </row>
    <row r="1054" spans="1:14" s="31" customFormat="1">
      <c r="A1054" s="9"/>
      <c r="B1054" s="9"/>
      <c r="C1054" s="9"/>
      <c r="D1054" s="9"/>
      <c r="E1054" s="9"/>
      <c r="F1054" s="9"/>
      <c r="G1054" s="9"/>
      <c r="H1054" s="9"/>
      <c r="I1054" s="9"/>
      <c r="J1054" s="9"/>
      <c r="K1054" s="9"/>
      <c r="L1054" s="9"/>
      <c r="M1054" s="9"/>
      <c r="N1054" s="9"/>
    </row>
    <row r="1055" spans="1:14" s="31" customFormat="1">
      <c r="A1055" s="9"/>
      <c r="B1055" s="9"/>
      <c r="C1055" s="9"/>
      <c r="D1055" s="9"/>
      <c r="E1055" s="9"/>
      <c r="F1055" s="9"/>
      <c r="G1055" s="9"/>
      <c r="H1055" s="9"/>
      <c r="I1055" s="9"/>
      <c r="J1055" s="9"/>
      <c r="K1055" s="9"/>
      <c r="L1055" s="9"/>
      <c r="M1055" s="9"/>
      <c r="N1055" s="9"/>
    </row>
    <row r="1056" spans="1:14" s="31" customFormat="1">
      <c r="A1056" s="9"/>
      <c r="B1056" s="9"/>
      <c r="C1056" s="9"/>
      <c r="D1056" s="9"/>
      <c r="E1056" s="9"/>
      <c r="F1056" s="9"/>
      <c r="G1056" s="9"/>
      <c r="H1056" s="9"/>
      <c r="I1056" s="9"/>
      <c r="J1056" s="9"/>
      <c r="K1056" s="9"/>
      <c r="L1056" s="9"/>
      <c r="M1056" s="9"/>
      <c r="N1056" s="9"/>
    </row>
    <row r="1057" spans="1:14" s="31" customFormat="1">
      <c r="A1057" s="9"/>
      <c r="B1057" s="9"/>
      <c r="C1057" s="9"/>
      <c r="D1057" s="9"/>
      <c r="E1057" s="9"/>
      <c r="F1057" s="9"/>
      <c r="G1057" s="9"/>
      <c r="H1057" s="9"/>
      <c r="I1057" s="9"/>
      <c r="J1057" s="9"/>
      <c r="K1057" s="9"/>
      <c r="L1057" s="9"/>
      <c r="M1057" s="9"/>
      <c r="N1057" s="9"/>
    </row>
    <row r="1058" spans="1:14" s="31" customFormat="1">
      <c r="A1058" s="9"/>
      <c r="B1058" s="9"/>
      <c r="C1058" s="9"/>
      <c r="D1058" s="9"/>
      <c r="E1058" s="9"/>
      <c r="F1058" s="9"/>
      <c r="G1058" s="9"/>
      <c r="H1058" s="9"/>
      <c r="I1058" s="9"/>
      <c r="J1058" s="9"/>
      <c r="K1058" s="9"/>
      <c r="L1058" s="9"/>
      <c r="M1058" s="9"/>
      <c r="N1058" s="9"/>
    </row>
    <row r="1059" spans="1:14" s="31" customFormat="1">
      <c r="A1059" s="9"/>
      <c r="B1059" s="9"/>
      <c r="C1059" s="9"/>
      <c r="D1059" s="9"/>
      <c r="E1059" s="9"/>
      <c r="F1059" s="9"/>
      <c r="G1059" s="9"/>
      <c r="H1059" s="9"/>
      <c r="I1059" s="9"/>
      <c r="J1059" s="9"/>
      <c r="K1059" s="9"/>
      <c r="L1059" s="9"/>
      <c r="M1059" s="9"/>
      <c r="N1059" s="9"/>
    </row>
    <row r="1060" spans="1:14" s="31" customFormat="1">
      <c r="A1060" s="9"/>
      <c r="B1060" s="9"/>
      <c r="C1060" s="9"/>
      <c r="D1060" s="9"/>
      <c r="E1060" s="9"/>
      <c r="F1060" s="9"/>
      <c r="G1060" s="9"/>
      <c r="H1060" s="9"/>
      <c r="I1060" s="9"/>
      <c r="J1060" s="9"/>
      <c r="K1060" s="9"/>
      <c r="L1060" s="9"/>
      <c r="M1060" s="9"/>
      <c r="N1060" s="9"/>
    </row>
    <row r="1061" spans="1:14" s="31" customFormat="1">
      <c r="A1061" s="9"/>
      <c r="B1061" s="9"/>
      <c r="C1061" s="9"/>
      <c r="D1061" s="9"/>
      <c r="E1061" s="9"/>
      <c r="F1061" s="9"/>
      <c r="G1061" s="9"/>
      <c r="H1061" s="9"/>
      <c r="I1061" s="9"/>
      <c r="J1061" s="9"/>
      <c r="K1061" s="9"/>
      <c r="L1061" s="9"/>
      <c r="M1061" s="9"/>
      <c r="N1061" s="9"/>
    </row>
    <row r="1062" spans="1:14" s="31" customFormat="1">
      <c r="A1062" s="9"/>
      <c r="B1062" s="9"/>
      <c r="C1062" s="9"/>
      <c r="D1062" s="9"/>
      <c r="E1062" s="9"/>
      <c r="F1062" s="9"/>
      <c r="G1062" s="9"/>
      <c r="H1062" s="9"/>
      <c r="I1062" s="9"/>
      <c r="J1062" s="9"/>
      <c r="K1062" s="9"/>
      <c r="L1062" s="9"/>
      <c r="M1062" s="9"/>
      <c r="N1062" s="9"/>
    </row>
    <row r="1063" spans="1:14" s="31" customFormat="1">
      <c r="A1063" s="9"/>
      <c r="B1063" s="9"/>
      <c r="C1063" s="9"/>
      <c r="D1063" s="9"/>
      <c r="E1063" s="9"/>
      <c r="F1063" s="9"/>
      <c r="G1063" s="9"/>
      <c r="H1063" s="9"/>
      <c r="I1063" s="9"/>
      <c r="J1063" s="9"/>
      <c r="K1063" s="9"/>
      <c r="L1063" s="9"/>
      <c r="M1063" s="9"/>
      <c r="N1063" s="9"/>
    </row>
    <row r="1064" spans="1:14" s="31" customFormat="1">
      <c r="A1064" s="9"/>
      <c r="B1064" s="9"/>
      <c r="C1064" s="9"/>
      <c r="D1064" s="9"/>
      <c r="E1064" s="9"/>
      <c r="F1064" s="9"/>
      <c r="G1064" s="9"/>
      <c r="H1064" s="9"/>
      <c r="I1064" s="9"/>
      <c r="J1064" s="9"/>
      <c r="K1064" s="9"/>
      <c r="L1064" s="9"/>
      <c r="M1064" s="9"/>
      <c r="N1064" s="9"/>
    </row>
    <row r="1065" spans="1:14" s="31" customFormat="1">
      <c r="A1065" s="9"/>
      <c r="B1065" s="9"/>
      <c r="C1065" s="9"/>
      <c r="D1065" s="9"/>
      <c r="E1065" s="9"/>
      <c r="F1065" s="9"/>
      <c r="G1065" s="9"/>
      <c r="H1065" s="9"/>
      <c r="I1065" s="9"/>
      <c r="J1065" s="9"/>
      <c r="K1065" s="9"/>
      <c r="L1065" s="9"/>
      <c r="M1065" s="9"/>
      <c r="N1065" s="9"/>
    </row>
    <row r="1066" spans="1:14" s="31" customFormat="1">
      <c r="A1066" s="9"/>
      <c r="B1066" s="9"/>
      <c r="C1066" s="9"/>
      <c r="D1066" s="9"/>
      <c r="E1066" s="9"/>
      <c r="F1066" s="9"/>
      <c r="G1066" s="9"/>
      <c r="H1066" s="9"/>
      <c r="I1066" s="9"/>
      <c r="J1066" s="9"/>
      <c r="K1066" s="9"/>
      <c r="L1066" s="9"/>
      <c r="M1066" s="9"/>
      <c r="N1066" s="9"/>
    </row>
    <row r="1067" spans="1:14" s="31" customFormat="1">
      <c r="A1067" s="9"/>
      <c r="B1067" s="9"/>
      <c r="C1067" s="9"/>
      <c r="D1067" s="9"/>
      <c r="E1067" s="9"/>
      <c r="F1067" s="9"/>
      <c r="G1067" s="9"/>
      <c r="H1067" s="9"/>
      <c r="I1067" s="9"/>
      <c r="J1067" s="9"/>
      <c r="K1067" s="9"/>
      <c r="L1067" s="9"/>
      <c r="M1067" s="9"/>
      <c r="N1067" s="9"/>
    </row>
    <row r="1068" spans="1:14" s="31" customFormat="1">
      <c r="A1068" s="9"/>
      <c r="B1068" s="9"/>
      <c r="C1068" s="9"/>
      <c r="D1068" s="9"/>
      <c r="E1068" s="9"/>
      <c r="F1068" s="9"/>
      <c r="G1068" s="9"/>
      <c r="H1068" s="9"/>
      <c r="I1068" s="9"/>
      <c r="J1068" s="9"/>
      <c r="K1068" s="9"/>
      <c r="L1068" s="9"/>
      <c r="M1068" s="9"/>
      <c r="N1068" s="9"/>
    </row>
    <row r="1069" spans="1:14" s="31" customFormat="1">
      <c r="A1069" s="9"/>
      <c r="B1069" s="9"/>
      <c r="C1069" s="9"/>
      <c r="D1069" s="9"/>
      <c r="E1069" s="9"/>
      <c r="F1069" s="9"/>
      <c r="G1069" s="9"/>
      <c r="H1069" s="9"/>
      <c r="I1069" s="9"/>
      <c r="J1069" s="9"/>
      <c r="K1069" s="9"/>
      <c r="L1069" s="9"/>
      <c r="M1069" s="9"/>
      <c r="N1069" s="9"/>
    </row>
    <row r="1070" spans="1:14" s="31" customFormat="1">
      <c r="A1070" s="9"/>
      <c r="B1070" s="9"/>
      <c r="C1070" s="9"/>
      <c r="D1070" s="9"/>
      <c r="E1070" s="9"/>
      <c r="F1070" s="9"/>
      <c r="G1070" s="9"/>
      <c r="H1070" s="9"/>
      <c r="I1070" s="9"/>
      <c r="J1070" s="9"/>
      <c r="K1070" s="9"/>
      <c r="L1070" s="9"/>
      <c r="M1070" s="9"/>
      <c r="N1070" s="9"/>
    </row>
    <row r="1071" spans="1:14" s="31" customFormat="1">
      <c r="A1071" s="9"/>
      <c r="B1071" s="9"/>
      <c r="C1071" s="9"/>
      <c r="D1071" s="9"/>
      <c r="E1071" s="9"/>
      <c r="F1071" s="9"/>
      <c r="G1071" s="9"/>
      <c r="H1071" s="9"/>
      <c r="I1071" s="9"/>
      <c r="J1071" s="9"/>
      <c r="K1071" s="9"/>
      <c r="L1071" s="9"/>
      <c r="M1071" s="9"/>
      <c r="N1071" s="9"/>
    </row>
    <row r="1072" spans="1:14" s="31" customFormat="1">
      <c r="A1072" s="9"/>
      <c r="B1072" s="9"/>
      <c r="C1072" s="9"/>
      <c r="D1072" s="9"/>
      <c r="E1072" s="9"/>
      <c r="F1072" s="9"/>
      <c r="G1072" s="9"/>
      <c r="H1072" s="9"/>
      <c r="I1072" s="9"/>
      <c r="J1072" s="9"/>
      <c r="K1072" s="9"/>
      <c r="L1072" s="9"/>
      <c r="M1072" s="9"/>
      <c r="N1072" s="9"/>
    </row>
    <row r="1073" spans="1:14" s="31" customFormat="1">
      <c r="A1073" s="9"/>
      <c r="B1073" s="9"/>
      <c r="C1073" s="9"/>
      <c r="D1073" s="9"/>
      <c r="E1073" s="9"/>
      <c r="F1073" s="9"/>
      <c r="G1073" s="9"/>
      <c r="H1073" s="9"/>
      <c r="I1073" s="9"/>
      <c r="J1073" s="9"/>
      <c r="K1073" s="9"/>
      <c r="L1073" s="9"/>
      <c r="M1073" s="9"/>
      <c r="N1073" s="9"/>
    </row>
    <row r="1074" spans="1:14" s="31" customFormat="1">
      <c r="A1074" s="9"/>
      <c r="B1074" s="9"/>
      <c r="C1074" s="9"/>
      <c r="D1074" s="9"/>
      <c r="E1074" s="9"/>
      <c r="F1074" s="9"/>
      <c r="G1074" s="9"/>
      <c r="H1074" s="9"/>
      <c r="I1074" s="9"/>
      <c r="J1074" s="9"/>
      <c r="K1074" s="9"/>
      <c r="L1074" s="9"/>
      <c r="M1074" s="9"/>
      <c r="N1074" s="9"/>
    </row>
    <row r="1075" spans="1:14" s="31" customFormat="1">
      <c r="A1075" s="9"/>
      <c r="B1075" s="9"/>
      <c r="C1075" s="9"/>
      <c r="D1075" s="9"/>
      <c r="E1075" s="9"/>
      <c r="F1075" s="9"/>
      <c r="G1075" s="9"/>
      <c r="H1075" s="9"/>
      <c r="I1075" s="9"/>
      <c r="J1075" s="9"/>
      <c r="K1075" s="9"/>
      <c r="L1075" s="9"/>
      <c r="M1075" s="9"/>
      <c r="N1075" s="9"/>
    </row>
    <row r="1076" spans="1:14" s="31" customFormat="1">
      <c r="A1076" s="9"/>
      <c r="B1076" s="9"/>
      <c r="C1076" s="9"/>
      <c r="D1076" s="9"/>
      <c r="E1076" s="9"/>
      <c r="F1076" s="9"/>
      <c r="G1076" s="9"/>
      <c r="H1076" s="9"/>
      <c r="I1076" s="9"/>
      <c r="J1076" s="9"/>
      <c r="K1076" s="9"/>
      <c r="L1076" s="9"/>
      <c r="M1076" s="9"/>
      <c r="N1076" s="9"/>
    </row>
    <row r="1077" spans="1:14" s="31" customFormat="1">
      <c r="A1077" s="9"/>
      <c r="B1077" s="9"/>
      <c r="C1077" s="9"/>
      <c r="D1077" s="9"/>
      <c r="E1077" s="9"/>
      <c r="F1077" s="9"/>
      <c r="G1077" s="9"/>
      <c r="H1077" s="9"/>
      <c r="I1077" s="9"/>
      <c r="J1077" s="9"/>
      <c r="K1077" s="9"/>
      <c r="L1077" s="9"/>
      <c r="M1077" s="9"/>
      <c r="N1077" s="9"/>
    </row>
    <row r="1078" spans="1:14" s="31" customFormat="1">
      <c r="A1078" s="9"/>
      <c r="B1078" s="9"/>
      <c r="C1078" s="9"/>
      <c r="D1078" s="9"/>
      <c r="E1078" s="9"/>
      <c r="F1078" s="9"/>
      <c r="G1078" s="9"/>
      <c r="H1078" s="9"/>
      <c r="I1078" s="9"/>
      <c r="J1078" s="9"/>
      <c r="K1078" s="9"/>
      <c r="L1078" s="9"/>
      <c r="M1078" s="9"/>
      <c r="N1078" s="9"/>
    </row>
    <row r="1079" spans="1:14" s="31" customFormat="1">
      <c r="A1079" s="9"/>
      <c r="B1079" s="9"/>
      <c r="C1079" s="9"/>
      <c r="D1079" s="9"/>
      <c r="E1079" s="9"/>
      <c r="F1079" s="9"/>
      <c r="G1079" s="9"/>
      <c r="H1079" s="9"/>
      <c r="I1079" s="9"/>
      <c r="J1079" s="9"/>
      <c r="K1079" s="9"/>
      <c r="L1079" s="9"/>
      <c r="M1079" s="9"/>
      <c r="N1079" s="9"/>
    </row>
    <row r="1080" spans="1:14" s="31" customFormat="1">
      <c r="A1080" s="9"/>
      <c r="B1080" s="9"/>
      <c r="C1080" s="9"/>
      <c r="D1080" s="9"/>
      <c r="E1080" s="9"/>
      <c r="F1080" s="9"/>
      <c r="G1080" s="9"/>
      <c r="H1080" s="9"/>
      <c r="I1080" s="9"/>
      <c r="J1080" s="9"/>
      <c r="K1080" s="9"/>
      <c r="L1080" s="9"/>
      <c r="M1080" s="9"/>
      <c r="N1080" s="9"/>
    </row>
  </sheetData>
  <sheetProtection algorithmName="SHA-512" hashValue="N8jCj3tRBNFeZJBu281CWVN4Y3RtqHDzR3/cTG4JN82/1PS+1s8y6VW3NJGPTegmvW98CAtRMv6zQqZ7cIPqfQ==" saltValue="g5f4STyO/Y0UL+N2UWgc8g==" spinCount="100000" sheet="1" objects="1" scenarios="1"/>
  <customSheetViews>
    <customSheetView guid="{8B6F97DF-C947-48D2-9784-61CE00853B70}" showGridLines="0" showRowCol="0" outlineSymbols="0" zeroValues="0" showRuler="0">
      <selection activeCell="E25" sqref="E25"/>
      <rowBreaks count="1" manualBreakCount="1">
        <brk id="32" max="15" man="1"/>
      </rowBreaks>
      <pageMargins left="0.74803149606299213" right="0.23622047244094491" top="0.74803149606299213" bottom="0.47244094488188981" header="0.51181102362204722" footer="0.51181102362204722"/>
      <pageSetup paperSize="9" scale="95" orientation="landscape" r:id="rId1"/>
      <headerFooter alignWithMargins="0">
        <oddFooter>&amp;C&amp;F</oddFooter>
      </headerFooter>
    </customSheetView>
  </customSheetViews>
  <mergeCells count="85">
    <mergeCell ref="N36:N37"/>
    <mergeCell ref="A33:B33"/>
    <mergeCell ref="J33:K33"/>
    <mergeCell ref="F29:H29"/>
    <mergeCell ref="I29:K29"/>
    <mergeCell ref="J30:K30"/>
    <mergeCell ref="J31:K31"/>
    <mergeCell ref="J32:K32"/>
    <mergeCell ref="A32:B32"/>
    <mergeCell ref="C34:N35"/>
    <mergeCell ref="A31:B31"/>
    <mergeCell ref="A30:B30"/>
    <mergeCell ref="G36:H36"/>
    <mergeCell ref="E36:F36"/>
    <mergeCell ref="J36:M36"/>
    <mergeCell ref="A1:I1"/>
    <mergeCell ref="B14:C14"/>
    <mergeCell ref="F14:G14"/>
    <mergeCell ref="F15:G15"/>
    <mergeCell ref="F13:G13"/>
    <mergeCell ref="A10:C10"/>
    <mergeCell ref="A2:I2"/>
    <mergeCell ref="B11:C11"/>
    <mergeCell ref="B12:C12"/>
    <mergeCell ref="B13:C13"/>
    <mergeCell ref="D12:E12"/>
    <mergeCell ref="D15:E15"/>
    <mergeCell ref="F6:J6"/>
    <mergeCell ref="F12:G12"/>
    <mergeCell ref="B3:D3"/>
    <mergeCell ref="F3:J3"/>
    <mergeCell ref="F19:G19"/>
    <mergeCell ref="C21:H21"/>
    <mergeCell ref="D19:E19"/>
    <mergeCell ref="A25:B25"/>
    <mergeCell ref="A20:E20"/>
    <mergeCell ref="A21:B21"/>
    <mergeCell ref="A23:B23"/>
    <mergeCell ref="A22:B22"/>
    <mergeCell ref="A24:B24"/>
    <mergeCell ref="B15:C15"/>
    <mergeCell ref="A18:B18"/>
    <mergeCell ref="A16:B16"/>
    <mergeCell ref="F16:G16"/>
    <mergeCell ref="F17:G17"/>
    <mergeCell ref="F18:G18"/>
    <mergeCell ref="D16:E16"/>
    <mergeCell ref="D17:E18"/>
    <mergeCell ref="A17:B17"/>
    <mergeCell ref="A27:B27"/>
    <mergeCell ref="C22:E23"/>
    <mergeCell ref="A26:B26"/>
    <mergeCell ref="C29:E29"/>
    <mergeCell ref="J24:K24"/>
    <mergeCell ref="J26:K26"/>
    <mergeCell ref="J27:K27"/>
    <mergeCell ref="J25:K25"/>
    <mergeCell ref="J28:K28"/>
    <mergeCell ref="I22:I23"/>
    <mergeCell ref="J22:K23"/>
    <mergeCell ref="A28:B28"/>
    <mergeCell ref="F22:H23"/>
    <mergeCell ref="M6:N6"/>
    <mergeCell ref="L21:N21"/>
    <mergeCell ref="H15:L18"/>
    <mergeCell ref="M19:N19"/>
    <mergeCell ref="M17:N18"/>
    <mergeCell ref="I21:K21"/>
    <mergeCell ref="H19:L19"/>
    <mergeCell ref="M1:N1"/>
    <mergeCell ref="D10:G10"/>
    <mergeCell ref="D14:E14"/>
    <mergeCell ref="D11:E11"/>
    <mergeCell ref="F11:G11"/>
    <mergeCell ref="K5:L5"/>
    <mergeCell ref="H11:L14"/>
    <mergeCell ref="D13:E13"/>
    <mergeCell ref="B5:J5"/>
    <mergeCell ref="L4:N4"/>
    <mergeCell ref="K3:L3"/>
    <mergeCell ref="I4:J4"/>
    <mergeCell ref="B4:G4"/>
    <mergeCell ref="M3:N3"/>
    <mergeCell ref="M5:N5"/>
    <mergeCell ref="M10:N10"/>
  </mergeCells>
  <phoneticPr fontId="33" type="noConversion"/>
  <pageMargins left="0.25" right="0.25" top="0.75" bottom="0.75" header="0.3" footer="0.3"/>
  <pageSetup paperSize="9" scale="73" orientation="portrait" r:id="rId2"/>
  <headerFooter alignWithMargins="0">
    <oddFooter>&amp;C&amp;F</oddFooter>
  </headerFooter>
  <rowBreaks count="1" manualBreakCount="1">
    <brk id="33" max="15" man="1"/>
  </rowBreaks>
  <ignoredErrors>
    <ignoredError sqref="F54 C54" unlockedFormula="1"/>
    <ignoredError sqref="L41"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5" r:id="rId5" name="Button 1">
              <controlPr defaultSize="0" print="0" autoFill="0" autoPict="0" macro="[0]!_xludf.INFO">
                <anchor moveWithCells="1" sizeWithCells="1">
                  <from>
                    <xdr:col>9</xdr:col>
                    <xdr:colOff>180975</xdr:colOff>
                    <xdr:row>6</xdr:row>
                    <xdr:rowOff>142875</xdr:rowOff>
                  </from>
                  <to>
                    <xdr:col>11</xdr:col>
                    <xdr:colOff>390525</xdr:colOff>
                    <xdr:row>7</xdr:row>
                    <xdr:rowOff>180975</xdr:rowOff>
                  </to>
                </anchor>
              </controlPr>
            </control>
          </mc:Choice>
        </mc:AlternateContent>
        <mc:AlternateContent xmlns:mc="http://schemas.openxmlformats.org/markup-compatibility/2006">
          <mc:Choice Requires="x14">
            <control shapeId="1026" r:id="rId6" name="Button 2">
              <controlPr defaultSize="0" print="0" autoFill="0" autoPict="0" macro="[0]!Printeninclspecificatie">
                <anchor moveWithCells="1" sizeWithCells="1">
                  <from>
                    <xdr:col>12</xdr:col>
                    <xdr:colOff>9525</xdr:colOff>
                    <xdr:row>6</xdr:row>
                    <xdr:rowOff>142875</xdr:rowOff>
                  </from>
                  <to>
                    <xdr:col>14</xdr:col>
                    <xdr:colOff>38100</xdr:colOff>
                    <xdr:row>7</xdr:row>
                    <xdr:rowOff>180975</xdr:rowOff>
                  </to>
                </anchor>
              </controlPr>
            </control>
          </mc:Choice>
        </mc:AlternateContent>
        <mc:AlternateContent xmlns:mc="http://schemas.openxmlformats.org/markup-compatibility/2006">
          <mc:Choice Requires="x14">
            <control shapeId="1027" r:id="rId7" name="Button 3">
              <controlPr defaultSize="0" print="0" autoFill="0" autoPict="0" macro="[0]!Pagedown">
                <anchor moveWithCells="1" sizeWithCells="1">
                  <from>
                    <xdr:col>12</xdr:col>
                    <xdr:colOff>0</xdr:colOff>
                    <xdr:row>8</xdr:row>
                    <xdr:rowOff>76200</xdr:rowOff>
                  </from>
                  <to>
                    <xdr:col>14</xdr:col>
                    <xdr:colOff>38100</xdr:colOff>
                    <xdr:row>8</xdr:row>
                    <xdr:rowOff>295275</xdr:rowOff>
                  </to>
                </anchor>
              </controlPr>
            </control>
          </mc:Choice>
        </mc:AlternateContent>
        <mc:AlternateContent xmlns:mc="http://schemas.openxmlformats.org/markup-compatibility/2006">
          <mc:Choice Requires="x14">
            <control shapeId="1028" r:id="rId8" name="Button 4">
              <controlPr defaultSize="0" print="0" autoFill="0" autoPict="0" macro="[0]!Pageup">
                <anchor moveWithCells="1" sizeWithCells="1">
                  <from>
                    <xdr:col>14</xdr:col>
                    <xdr:colOff>123825</xdr:colOff>
                    <xdr:row>20</xdr:row>
                    <xdr:rowOff>19050</xdr:rowOff>
                  </from>
                  <to>
                    <xdr:col>14</xdr:col>
                    <xdr:colOff>371475</xdr:colOff>
                    <xdr:row>56</xdr:row>
                    <xdr:rowOff>57150</xdr:rowOff>
                  </to>
                </anchor>
              </controlPr>
            </control>
          </mc:Choice>
        </mc:AlternateContent>
        <mc:AlternateContent xmlns:mc="http://schemas.openxmlformats.org/markup-compatibility/2006">
          <mc:Choice Requires="x14">
            <control shapeId="1035" r:id="rId9" name="Drop Down 11">
              <controlPr locked="0" defaultSize="0" autoLine="0" autoPict="0">
                <anchor moveWithCells="1">
                  <from>
                    <xdr:col>1</xdr:col>
                    <xdr:colOff>0</xdr:colOff>
                    <xdr:row>4</xdr:row>
                    <xdr:rowOff>190500</xdr:rowOff>
                  </from>
                  <to>
                    <xdr:col>4</xdr:col>
                    <xdr:colOff>0</xdr:colOff>
                    <xdr:row>6</xdr:row>
                    <xdr:rowOff>19050</xdr:rowOff>
                  </to>
                </anchor>
              </controlPr>
            </control>
          </mc:Choice>
        </mc:AlternateContent>
        <mc:AlternateContent xmlns:mc="http://schemas.openxmlformats.org/markup-compatibility/2006">
          <mc:Choice Requires="x14">
            <control shapeId="1042" r:id="rId10" name="Drop Down 18">
              <controlPr locked="0" defaultSize="0" autoLine="0" autoPict="0">
                <anchor moveWithCells="1">
                  <from>
                    <xdr:col>1</xdr:col>
                    <xdr:colOff>0</xdr:colOff>
                    <xdr:row>6</xdr:row>
                    <xdr:rowOff>152400</xdr:rowOff>
                  </from>
                  <to>
                    <xdr:col>8</xdr:col>
                    <xdr:colOff>628650</xdr:colOff>
                    <xdr:row>7</xdr:row>
                    <xdr:rowOff>161925</xdr:rowOff>
                  </to>
                </anchor>
              </controlPr>
            </control>
          </mc:Choice>
        </mc:AlternateContent>
        <mc:AlternateContent xmlns:mc="http://schemas.openxmlformats.org/markup-compatibility/2006">
          <mc:Choice Requires="x14">
            <control shapeId="1045" r:id="rId11" name="Button 21">
              <controlPr defaultSize="0" print="0" autoFill="0" autoPict="0" macro="[0]!Printeninvenspec">
                <anchor moveWithCells="1" sizeWithCells="1">
                  <from>
                    <xdr:col>9</xdr:col>
                    <xdr:colOff>161925</xdr:colOff>
                    <xdr:row>8</xdr:row>
                    <xdr:rowOff>66675</xdr:rowOff>
                  </from>
                  <to>
                    <xdr:col>11</xdr:col>
                    <xdr:colOff>390525</xdr:colOff>
                    <xdr:row>8</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autoPageBreaks="0" fitToPage="1"/>
  </sheetPr>
  <dimension ref="A1:F500"/>
  <sheetViews>
    <sheetView showGridLines="0" showZeros="0" showOutlineSymbols="0" zoomScale="90" zoomScaleNormal="90" workbookViewId="0">
      <pane ySplit="2" topLeftCell="A3" activePane="bottomLeft" state="frozen"/>
      <selection pane="bottomLeft" activeCell="D42" sqref="D42"/>
    </sheetView>
  </sheetViews>
  <sheetFormatPr defaultColWidth="9.140625" defaultRowHeight="12.75"/>
  <cols>
    <col min="1" max="1" width="6" style="31" customWidth="1"/>
    <col min="2" max="2" width="29.85546875" style="31" customWidth="1"/>
    <col min="3" max="3" width="12.42578125" style="71" customWidth="1"/>
    <col min="4" max="4" width="65.28515625" style="33" customWidth="1"/>
    <col min="5" max="5" width="37.28515625" style="31" customWidth="1"/>
    <col min="6" max="18" width="9.140625" style="31" customWidth="1"/>
    <col min="19" max="16384" width="9.140625" style="31"/>
  </cols>
  <sheetData>
    <row r="1" spans="1:4" ht="26.25">
      <c r="B1" s="58" t="s">
        <v>943</v>
      </c>
    </row>
    <row r="2" spans="1:4" ht="20.25">
      <c r="B2" s="59" t="s">
        <v>633</v>
      </c>
      <c r="C2" s="60" t="s">
        <v>634</v>
      </c>
    </row>
    <row r="3" spans="1:4" ht="18" customHeight="1">
      <c r="A3" s="31">
        <v>1</v>
      </c>
      <c r="B3" s="31" t="s">
        <v>353</v>
      </c>
      <c r="C3" s="71">
        <v>1</v>
      </c>
      <c r="D3" s="33" t="s">
        <v>4</v>
      </c>
    </row>
    <row r="4" spans="1:4">
      <c r="A4" s="31">
        <v>2</v>
      </c>
      <c r="B4" s="31" t="s">
        <v>454</v>
      </c>
      <c r="C4" s="71">
        <v>2</v>
      </c>
      <c r="D4" s="33" t="s">
        <v>2</v>
      </c>
    </row>
    <row r="5" spans="1:4">
      <c r="A5" s="31">
        <v>3</v>
      </c>
      <c r="B5" s="31" t="s">
        <v>382</v>
      </c>
      <c r="C5" s="71">
        <v>1</v>
      </c>
      <c r="D5" s="33" t="s">
        <v>11</v>
      </c>
    </row>
    <row r="6" spans="1:4">
      <c r="A6" s="31">
        <v>4</v>
      </c>
      <c r="B6" s="31" t="s">
        <v>341</v>
      </c>
      <c r="C6" s="71">
        <v>1</v>
      </c>
      <c r="D6" s="33" t="s">
        <v>3</v>
      </c>
    </row>
    <row r="7" spans="1:4">
      <c r="A7" s="31">
        <v>5</v>
      </c>
      <c r="B7" s="31" t="s">
        <v>492</v>
      </c>
      <c r="C7" s="71">
        <v>5</v>
      </c>
      <c r="D7" s="33" t="s">
        <v>13</v>
      </c>
    </row>
    <row r="8" spans="1:4">
      <c r="A8" s="31">
        <v>6</v>
      </c>
      <c r="B8" s="31" t="s">
        <v>493</v>
      </c>
      <c r="C8" s="71">
        <v>2</v>
      </c>
      <c r="D8" s="33" t="s">
        <v>12</v>
      </c>
    </row>
    <row r="9" spans="1:4">
      <c r="A9" s="31">
        <v>7</v>
      </c>
      <c r="B9" s="31" t="s">
        <v>455</v>
      </c>
      <c r="C9" s="71">
        <v>1</v>
      </c>
      <c r="D9" s="33" t="s">
        <v>15</v>
      </c>
    </row>
    <row r="10" spans="1:4">
      <c r="A10" s="31">
        <v>8</v>
      </c>
      <c r="B10" s="31" t="s">
        <v>364</v>
      </c>
      <c r="C10" s="71">
        <v>1</v>
      </c>
      <c r="D10" s="33" t="s">
        <v>690</v>
      </c>
    </row>
    <row r="11" spans="1:4">
      <c r="A11" s="31">
        <v>9</v>
      </c>
      <c r="B11" s="31" t="s">
        <v>615</v>
      </c>
      <c r="C11" s="71">
        <v>3</v>
      </c>
      <c r="D11" s="33" t="s">
        <v>16</v>
      </c>
    </row>
    <row r="12" spans="1:4">
      <c r="A12" s="31">
        <v>10</v>
      </c>
      <c r="B12" s="31" t="s">
        <v>494</v>
      </c>
      <c r="C12" s="71">
        <v>5</v>
      </c>
      <c r="D12" s="33" t="s">
        <v>17</v>
      </c>
    </row>
    <row r="13" spans="1:4">
      <c r="A13" s="31">
        <v>11</v>
      </c>
      <c r="B13" s="31" t="s">
        <v>550</v>
      </c>
      <c r="C13" s="71">
        <v>1</v>
      </c>
      <c r="D13" s="33" t="s">
        <v>18</v>
      </c>
    </row>
    <row r="14" spans="1:4">
      <c r="A14" s="31">
        <v>12</v>
      </c>
      <c r="B14" s="40" t="s">
        <v>912</v>
      </c>
      <c r="C14" s="71">
        <v>1</v>
      </c>
      <c r="D14" s="33" t="s">
        <v>913</v>
      </c>
    </row>
    <row r="15" spans="1:4">
      <c r="A15" s="31">
        <v>13</v>
      </c>
      <c r="B15" s="31" t="s">
        <v>342</v>
      </c>
      <c r="C15" s="71">
        <v>1</v>
      </c>
      <c r="D15" s="33" t="s">
        <v>19</v>
      </c>
    </row>
    <row r="16" spans="1:4">
      <c r="A16" s="31">
        <v>14</v>
      </c>
      <c r="B16" s="31" t="s">
        <v>423</v>
      </c>
      <c r="C16" s="71">
        <v>1</v>
      </c>
      <c r="D16" s="33" t="s">
        <v>20</v>
      </c>
    </row>
    <row r="17" spans="1:4">
      <c r="A17" s="31">
        <v>15</v>
      </c>
      <c r="B17" s="31" t="s">
        <v>456</v>
      </c>
      <c r="C17" s="71">
        <v>5</v>
      </c>
      <c r="D17" s="33" t="s">
        <v>21</v>
      </c>
    </row>
    <row r="18" spans="1:4">
      <c r="A18" s="31">
        <v>16</v>
      </c>
      <c r="B18" s="31" t="s">
        <v>457</v>
      </c>
      <c r="C18" s="71">
        <v>3</v>
      </c>
      <c r="D18" s="33" t="s">
        <v>22</v>
      </c>
    </row>
    <row r="19" spans="1:4">
      <c r="A19" s="31">
        <v>17</v>
      </c>
      <c r="B19" s="31" t="s">
        <v>385</v>
      </c>
      <c r="C19" s="71">
        <v>1</v>
      </c>
      <c r="D19" s="33" t="s">
        <v>23</v>
      </c>
    </row>
    <row r="20" spans="1:4">
      <c r="A20" s="31">
        <v>18</v>
      </c>
      <c r="B20" s="31" t="s">
        <v>386</v>
      </c>
      <c r="C20" s="71">
        <v>1</v>
      </c>
      <c r="D20" s="33" t="s">
        <v>24</v>
      </c>
    </row>
    <row r="21" spans="1:4">
      <c r="A21" s="31">
        <v>19</v>
      </c>
      <c r="B21" s="31" t="s">
        <v>354</v>
      </c>
      <c r="C21" s="71">
        <v>1</v>
      </c>
      <c r="D21" s="33" t="s">
        <v>661</v>
      </c>
    </row>
    <row r="22" spans="1:4">
      <c r="A22" s="31">
        <v>20</v>
      </c>
      <c r="B22" s="31" t="s">
        <v>551</v>
      </c>
      <c r="C22" s="71">
        <v>1</v>
      </c>
      <c r="D22" s="33" t="s">
        <v>25</v>
      </c>
    </row>
    <row r="23" spans="1:4">
      <c r="A23" s="31">
        <v>21</v>
      </c>
      <c r="B23" s="31" t="s">
        <v>552</v>
      </c>
      <c r="C23" s="71">
        <v>1</v>
      </c>
      <c r="D23" s="33" t="s">
        <v>26</v>
      </c>
    </row>
    <row r="24" spans="1:4">
      <c r="A24" s="31">
        <v>22</v>
      </c>
      <c r="B24" s="31" t="s">
        <v>424</v>
      </c>
      <c r="C24" s="71">
        <v>1</v>
      </c>
      <c r="D24" s="33" t="s">
        <v>27</v>
      </c>
    </row>
    <row r="25" spans="1:4">
      <c r="A25" s="31">
        <v>23</v>
      </c>
      <c r="B25" s="31" t="s">
        <v>495</v>
      </c>
      <c r="C25" s="71">
        <v>5</v>
      </c>
      <c r="D25" s="33" t="s">
        <v>28</v>
      </c>
    </row>
    <row r="26" spans="1:4">
      <c r="A26" s="31">
        <v>24</v>
      </c>
      <c r="B26" s="31" t="s">
        <v>387</v>
      </c>
      <c r="C26" s="71">
        <v>1</v>
      </c>
      <c r="D26" s="33" t="s">
        <v>29</v>
      </c>
    </row>
    <row r="27" spans="1:4">
      <c r="A27" s="31">
        <v>25</v>
      </c>
      <c r="B27" s="31" t="s">
        <v>594</v>
      </c>
      <c r="C27" s="71">
        <v>1</v>
      </c>
      <c r="D27" s="33" t="s">
        <v>30</v>
      </c>
    </row>
    <row r="28" spans="1:4">
      <c r="A28" s="31">
        <v>26</v>
      </c>
      <c r="B28" s="40" t="s">
        <v>914</v>
      </c>
      <c r="C28" s="71">
        <v>1</v>
      </c>
      <c r="D28" s="33" t="s">
        <v>179</v>
      </c>
    </row>
    <row r="29" spans="1:4">
      <c r="A29" s="31">
        <v>27</v>
      </c>
      <c r="B29" s="31" t="s">
        <v>595</v>
      </c>
      <c r="C29" s="71">
        <v>1</v>
      </c>
      <c r="D29" s="33" t="s">
        <v>31</v>
      </c>
    </row>
    <row r="30" spans="1:4">
      <c r="A30" s="31">
        <v>28</v>
      </c>
      <c r="B30" s="40" t="s">
        <v>740</v>
      </c>
      <c r="C30" s="71">
        <v>1</v>
      </c>
      <c r="D30" s="33" t="s">
        <v>741</v>
      </c>
    </row>
    <row r="31" spans="1:4">
      <c r="A31" s="31">
        <v>29</v>
      </c>
      <c r="B31" s="31" t="s">
        <v>627</v>
      </c>
      <c r="C31" s="71">
        <v>1</v>
      </c>
      <c r="D31" s="33" t="s">
        <v>32</v>
      </c>
    </row>
    <row r="32" spans="1:4">
      <c r="A32" s="31">
        <v>30</v>
      </c>
      <c r="B32" s="31" t="s">
        <v>725</v>
      </c>
      <c r="C32" s="71">
        <v>1</v>
      </c>
      <c r="D32" s="33" t="s">
        <v>33</v>
      </c>
    </row>
    <row r="33" spans="1:4">
      <c r="A33" s="31">
        <v>31</v>
      </c>
      <c r="B33" s="31" t="s">
        <v>726</v>
      </c>
      <c r="C33" s="71">
        <v>1</v>
      </c>
      <c r="D33" s="33" t="s">
        <v>34</v>
      </c>
    </row>
    <row r="34" spans="1:4">
      <c r="A34" s="31">
        <v>32</v>
      </c>
      <c r="B34" s="31" t="s">
        <v>553</v>
      </c>
      <c r="C34" s="71">
        <v>1</v>
      </c>
      <c r="D34" s="33" t="s">
        <v>35</v>
      </c>
    </row>
    <row r="35" spans="1:4">
      <c r="A35" s="31">
        <v>33</v>
      </c>
      <c r="B35" s="31" t="s">
        <v>298</v>
      </c>
      <c r="C35" s="71">
        <v>1</v>
      </c>
      <c r="D35" s="33" t="s">
        <v>299</v>
      </c>
    </row>
    <row r="36" spans="1:4">
      <c r="A36" s="31">
        <v>34</v>
      </c>
      <c r="B36" s="31" t="s">
        <v>554</v>
      </c>
      <c r="C36" s="71">
        <v>1</v>
      </c>
      <c r="D36" s="33" t="s">
        <v>36</v>
      </c>
    </row>
    <row r="37" spans="1:4">
      <c r="A37" s="31">
        <v>35</v>
      </c>
      <c r="B37" s="31" t="s">
        <v>555</v>
      </c>
      <c r="C37" s="71">
        <v>1</v>
      </c>
      <c r="D37" s="33" t="s">
        <v>37</v>
      </c>
    </row>
    <row r="38" spans="1:4">
      <c r="A38" s="31">
        <v>36</v>
      </c>
      <c r="B38" s="31" t="s">
        <v>390</v>
      </c>
      <c r="C38" s="71">
        <v>1</v>
      </c>
      <c r="D38" s="33" t="s">
        <v>38</v>
      </c>
    </row>
    <row r="39" spans="1:4">
      <c r="A39" s="31">
        <v>37</v>
      </c>
      <c r="B39" s="31" t="s">
        <v>458</v>
      </c>
      <c r="C39" s="71">
        <v>1</v>
      </c>
      <c r="D39" s="33" t="s">
        <v>39</v>
      </c>
    </row>
    <row r="40" spans="1:4">
      <c r="A40" s="31">
        <v>38</v>
      </c>
      <c r="B40" s="31" t="s">
        <v>556</v>
      </c>
      <c r="C40" s="71">
        <v>1</v>
      </c>
      <c r="D40" s="33" t="s">
        <v>40</v>
      </c>
    </row>
    <row r="41" spans="1:4">
      <c r="A41" s="31">
        <v>39</v>
      </c>
      <c r="B41" s="31" t="s">
        <v>459</v>
      </c>
      <c r="C41" s="71">
        <v>1</v>
      </c>
      <c r="D41" s="33" t="s">
        <v>41</v>
      </c>
    </row>
    <row r="42" spans="1:4">
      <c r="A42" s="31">
        <v>40</v>
      </c>
      <c r="B42" s="31" t="s">
        <v>460</v>
      </c>
      <c r="C42" s="71">
        <v>1</v>
      </c>
      <c r="D42" s="33" t="s">
        <v>42</v>
      </c>
    </row>
    <row r="43" spans="1:4">
      <c r="A43" s="31">
        <v>41</v>
      </c>
      <c r="B43" s="31" t="s">
        <v>339</v>
      </c>
      <c r="C43" s="71">
        <v>5</v>
      </c>
      <c r="D43" s="33" t="s">
        <v>43</v>
      </c>
    </row>
    <row r="44" spans="1:4">
      <c r="A44" s="31">
        <v>42</v>
      </c>
      <c r="B44" s="31" t="s">
        <v>557</v>
      </c>
      <c r="C44" s="71">
        <v>1</v>
      </c>
      <c r="D44" s="33" t="s">
        <v>44</v>
      </c>
    </row>
    <row r="45" spans="1:4">
      <c r="A45" s="31">
        <v>43</v>
      </c>
      <c r="B45" s="31" t="s">
        <v>355</v>
      </c>
      <c r="C45" s="71">
        <v>1</v>
      </c>
      <c r="D45" s="33" t="s">
        <v>662</v>
      </c>
    </row>
    <row r="46" spans="1:4">
      <c r="A46" s="31">
        <v>44</v>
      </c>
      <c r="B46" s="31" t="s">
        <v>365</v>
      </c>
      <c r="C46" s="71">
        <v>1</v>
      </c>
      <c r="D46" s="33" t="s">
        <v>691</v>
      </c>
    </row>
    <row r="47" spans="1:4">
      <c r="A47" s="31">
        <v>45</v>
      </c>
      <c r="B47" s="31" t="s">
        <v>538</v>
      </c>
      <c r="C47" s="71">
        <v>1</v>
      </c>
      <c r="D47" s="33" t="s">
        <v>45</v>
      </c>
    </row>
    <row r="48" spans="1:4">
      <c r="A48" s="31">
        <v>46</v>
      </c>
      <c r="B48" s="31" t="s">
        <v>383</v>
      </c>
      <c r="C48" s="71">
        <v>1</v>
      </c>
      <c r="D48" s="33" t="s">
        <v>384</v>
      </c>
    </row>
    <row r="49" spans="1:4">
      <c r="A49" s="31">
        <v>47</v>
      </c>
      <c r="B49" s="31" t="s">
        <v>558</v>
      </c>
      <c r="C49" s="71">
        <v>1</v>
      </c>
      <c r="D49" s="33" t="s">
        <v>46</v>
      </c>
    </row>
    <row r="50" spans="1:4">
      <c r="A50" s="31">
        <v>48</v>
      </c>
      <c r="B50" s="31" t="s">
        <v>300</v>
      </c>
      <c r="C50" s="71">
        <v>1</v>
      </c>
      <c r="D50" s="33" t="s">
        <v>301</v>
      </c>
    </row>
    <row r="51" spans="1:4">
      <c r="A51" s="31">
        <v>49</v>
      </c>
      <c r="B51" s="31" t="s">
        <v>391</v>
      </c>
      <c r="C51" s="71">
        <v>1</v>
      </c>
      <c r="D51" s="33" t="s">
        <v>47</v>
      </c>
    </row>
    <row r="52" spans="1:4">
      <c r="A52" s="31">
        <v>50</v>
      </c>
      <c r="B52" s="31" t="s">
        <v>596</v>
      </c>
      <c r="C52" s="71">
        <v>1</v>
      </c>
      <c r="D52" s="33" t="s">
        <v>48</v>
      </c>
    </row>
    <row r="53" spans="1:4">
      <c r="A53" s="31">
        <v>51</v>
      </c>
      <c r="B53" s="31" t="s">
        <v>425</v>
      </c>
      <c r="C53" s="71">
        <v>1</v>
      </c>
      <c r="D53" s="33" t="s">
        <v>49</v>
      </c>
    </row>
    <row r="54" spans="1:4">
      <c r="A54" s="31">
        <v>52</v>
      </c>
      <c r="B54" s="31" t="s">
        <v>426</v>
      </c>
      <c r="C54" s="71">
        <v>1</v>
      </c>
      <c r="D54" s="33" t="s">
        <v>50</v>
      </c>
    </row>
    <row r="55" spans="1:4">
      <c r="A55" s="31">
        <v>53</v>
      </c>
      <c r="B55" s="31" t="s">
        <v>392</v>
      </c>
      <c r="C55" s="71">
        <v>1</v>
      </c>
      <c r="D55" s="33" t="s">
        <v>51</v>
      </c>
    </row>
    <row r="56" spans="1:4">
      <c r="A56" s="31">
        <v>54</v>
      </c>
      <c r="B56" s="40" t="s">
        <v>847</v>
      </c>
      <c r="C56" s="71">
        <v>5</v>
      </c>
      <c r="D56" s="33" t="s">
        <v>57</v>
      </c>
    </row>
    <row r="57" spans="1:4">
      <c r="A57" s="31">
        <v>55</v>
      </c>
      <c r="B57" s="31" t="s">
        <v>214</v>
      </c>
      <c r="C57" s="71">
        <v>1</v>
      </c>
      <c r="D57" s="33" t="s">
        <v>58</v>
      </c>
    </row>
    <row r="58" spans="1:4">
      <c r="A58" s="31">
        <v>56</v>
      </c>
      <c r="B58" s="31" t="s">
        <v>356</v>
      </c>
      <c r="C58" s="71">
        <v>1</v>
      </c>
      <c r="D58" s="33" t="s">
        <v>663</v>
      </c>
    </row>
    <row r="59" spans="1:4">
      <c r="A59" s="31">
        <v>57</v>
      </c>
      <c r="B59" s="31" t="s">
        <v>559</v>
      </c>
      <c r="C59" s="71">
        <v>1</v>
      </c>
      <c r="D59" s="33" t="s">
        <v>59</v>
      </c>
    </row>
    <row r="60" spans="1:4">
      <c r="A60" s="31">
        <v>58</v>
      </c>
      <c r="B60" s="31" t="s">
        <v>393</v>
      </c>
      <c r="C60" s="71">
        <v>3</v>
      </c>
      <c r="D60" s="33" t="s">
        <v>61</v>
      </c>
    </row>
    <row r="61" spans="1:4">
      <c r="A61" s="31">
        <v>59</v>
      </c>
      <c r="B61" s="31" t="s">
        <v>366</v>
      </c>
      <c r="C61" s="71">
        <v>1</v>
      </c>
      <c r="D61" s="33" t="s">
        <v>692</v>
      </c>
    </row>
    <row r="62" spans="1:4">
      <c r="A62" s="31">
        <v>60</v>
      </c>
      <c r="B62" s="40" t="s">
        <v>932</v>
      </c>
      <c r="C62" s="71">
        <v>1</v>
      </c>
      <c r="D62" s="33" t="s">
        <v>62</v>
      </c>
    </row>
    <row r="63" spans="1:4">
      <c r="A63" s="31">
        <v>61</v>
      </c>
      <c r="B63" s="31" t="s">
        <v>427</v>
      </c>
      <c r="C63" s="71">
        <v>1</v>
      </c>
      <c r="D63" s="33" t="s">
        <v>63</v>
      </c>
    </row>
    <row r="64" spans="1:4">
      <c r="A64" s="31">
        <v>62</v>
      </c>
      <c r="B64" s="40" t="s">
        <v>739</v>
      </c>
      <c r="C64" s="71">
        <v>1</v>
      </c>
      <c r="D64" s="33" t="s">
        <v>56</v>
      </c>
    </row>
    <row r="65" spans="1:4">
      <c r="A65" s="31">
        <v>63</v>
      </c>
      <c r="B65" s="31" t="s">
        <v>434</v>
      </c>
      <c r="C65" s="71">
        <v>2</v>
      </c>
      <c r="D65" s="33" t="s">
        <v>290</v>
      </c>
    </row>
    <row r="66" spans="1:4">
      <c r="A66" s="31">
        <v>64</v>
      </c>
      <c r="B66" s="31" t="s">
        <v>357</v>
      </c>
      <c r="C66" s="71">
        <v>1</v>
      </c>
      <c r="D66" s="33" t="s">
        <v>668</v>
      </c>
    </row>
    <row r="67" spans="1:4">
      <c r="A67" s="31">
        <v>65</v>
      </c>
      <c r="B67" s="31" t="s">
        <v>505</v>
      </c>
      <c r="C67" s="71">
        <v>4</v>
      </c>
      <c r="D67" s="33" t="s">
        <v>64</v>
      </c>
    </row>
    <row r="68" spans="1:4">
      <c r="A68" s="31">
        <v>66</v>
      </c>
      <c r="B68" s="31" t="s">
        <v>506</v>
      </c>
      <c r="C68" s="71">
        <v>1</v>
      </c>
      <c r="D68" s="33" t="s">
        <v>106</v>
      </c>
    </row>
    <row r="69" spans="1:4">
      <c r="A69" s="31">
        <v>67</v>
      </c>
      <c r="B69" s="31" t="s">
        <v>461</v>
      </c>
      <c r="C69" s="71">
        <v>1</v>
      </c>
      <c r="D69" s="33" t="s">
        <v>65</v>
      </c>
    </row>
    <row r="70" spans="1:4">
      <c r="A70" s="31">
        <v>68</v>
      </c>
      <c r="B70" s="31" t="s">
        <v>560</v>
      </c>
      <c r="C70" s="71">
        <v>1</v>
      </c>
      <c r="D70" s="33" t="s">
        <v>66</v>
      </c>
    </row>
    <row r="71" spans="1:4">
      <c r="A71" s="31">
        <v>69</v>
      </c>
      <c r="B71" s="31" t="s">
        <v>367</v>
      </c>
      <c r="C71" s="71">
        <v>1</v>
      </c>
      <c r="D71" s="33" t="s">
        <v>694</v>
      </c>
    </row>
    <row r="72" spans="1:4">
      <c r="A72" s="31">
        <v>70</v>
      </c>
      <c r="B72" s="31" t="s">
        <v>462</v>
      </c>
      <c r="C72" s="71">
        <v>5</v>
      </c>
      <c r="D72" s="33" t="s">
        <v>68</v>
      </c>
    </row>
    <row r="73" spans="1:4">
      <c r="A73" s="31">
        <v>71</v>
      </c>
      <c r="B73" s="40" t="s">
        <v>935</v>
      </c>
      <c r="C73" s="71">
        <v>1</v>
      </c>
      <c r="D73" s="33" t="s">
        <v>936</v>
      </c>
    </row>
    <row r="74" spans="1:4">
      <c r="A74" s="31">
        <v>72</v>
      </c>
      <c r="B74" s="31" t="s">
        <v>294</v>
      </c>
      <c r="C74" s="71">
        <v>1</v>
      </c>
      <c r="D74" s="33" t="s">
        <v>693</v>
      </c>
    </row>
    <row r="75" spans="1:4">
      <c r="A75" s="31">
        <v>73</v>
      </c>
      <c r="B75" s="31" t="s">
        <v>394</v>
      </c>
      <c r="C75" s="71">
        <v>1</v>
      </c>
      <c r="D75" s="33" t="s">
        <v>69</v>
      </c>
    </row>
    <row r="76" spans="1:4">
      <c r="A76" s="31">
        <v>74</v>
      </c>
      <c r="B76" s="31" t="s">
        <v>624</v>
      </c>
      <c r="C76" s="71">
        <v>1</v>
      </c>
      <c r="D76" s="33" t="s">
        <v>70</v>
      </c>
    </row>
    <row r="77" spans="1:4">
      <c r="A77" s="31">
        <v>75</v>
      </c>
      <c r="B77" s="31" t="s">
        <v>561</v>
      </c>
      <c r="C77" s="71">
        <v>1</v>
      </c>
      <c r="D77" s="33" t="s">
        <v>71</v>
      </c>
    </row>
    <row r="78" spans="1:4">
      <c r="A78" s="31">
        <v>76</v>
      </c>
      <c r="B78" s="40" t="s">
        <v>507</v>
      </c>
      <c r="C78" s="71">
        <v>1</v>
      </c>
      <c r="D78" s="33" t="s">
        <v>72</v>
      </c>
    </row>
    <row r="79" spans="1:4">
      <c r="A79" s="31">
        <v>77</v>
      </c>
      <c r="B79" s="31" t="s">
        <v>463</v>
      </c>
      <c r="C79" s="71">
        <v>4</v>
      </c>
      <c r="D79" s="33" t="s">
        <v>233</v>
      </c>
    </row>
    <row r="80" spans="1:4">
      <c r="A80" s="31">
        <v>78</v>
      </c>
      <c r="B80" s="31" t="s">
        <v>562</v>
      </c>
      <c r="C80" s="71">
        <v>1</v>
      </c>
      <c r="D80" s="33" t="s">
        <v>73</v>
      </c>
    </row>
    <row r="81" spans="1:4">
      <c r="A81" s="31">
        <v>79</v>
      </c>
      <c r="B81" s="31" t="s">
        <v>616</v>
      </c>
      <c r="C81" s="71">
        <v>1</v>
      </c>
      <c r="D81" s="33" t="s">
        <v>74</v>
      </c>
    </row>
    <row r="82" spans="1:4">
      <c r="A82" s="31">
        <v>80</v>
      </c>
      <c r="B82" s="31" t="s">
        <v>395</v>
      </c>
      <c r="C82" s="71">
        <v>1</v>
      </c>
      <c r="D82" s="33" t="s">
        <v>75</v>
      </c>
    </row>
    <row r="83" spans="1:4">
      <c r="A83" s="31">
        <v>81</v>
      </c>
      <c r="B83" s="31" t="s">
        <v>396</v>
      </c>
      <c r="C83" s="71">
        <v>1</v>
      </c>
      <c r="D83" s="33" t="s">
        <v>76</v>
      </c>
    </row>
    <row r="84" spans="1:4">
      <c r="A84" s="31">
        <v>82</v>
      </c>
      <c r="B84" s="31" t="s">
        <v>284</v>
      </c>
      <c r="C84" s="71">
        <v>1</v>
      </c>
      <c r="D84" s="33" t="s">
        <v>10</v>
      </c>
    </row>
    <row r="85" spans="1:4">
      <c r="A85" s="31">
        <v>83</v>
      </c>
      <c r="B85" s="31" t="s">
        <v>464</v>
      </c>
      <c r="C85" s="71">
        <v>5</v>
      </c>
      <c r="D85" s="33" t="s">
        <v>77</v>
      </c>
    </row>
    <row r="86" spans="1:4">
      <c r="A86" s="31">
        <v>84</v>
      </c>
      <c r="B86" s="31" t="s">
        <v>397</v>
      </c>
      <c r="C86" s="71">
        <v>1</v>
      </c>
      <c r="D86" s="33" t="s">
        <v>78</v>
      </c>
    </row>
    <row r="87" spans="1:4">
      <c r="A87" s="31">
        <v>85</v>
      </c>
      <c r="B87" s="31" t="s">
        <v>626</v>
      </c>
      <c r="C87" s="71">
        <v>1</v>
      </c>
      <c r="D87" s="33" t="s">
        <v>79</v>
      </c>
    </row>
    <row r="88" spans="1:4">
      <c r="A88" s="31">
        <v>86</v>
      </c>
      <c r="B88" s="40" t="s">
        <v>933</v>
      </c>
      <c r="C88" s="71">
        <v>3</v>
      </c>
      <c r="D88" s="33" t="s">
        <v>934</v>
      </c>
    </row>
    <row r="89" spans="1:4">
      <c r="A89" s="31">
        <v>87</v>
      </c>
      <c r="B89" s="31" t="s">
        <v>563</v>
      </c>
      <c r="C89" s="71">
        <v>1</v>
      </c>
      <c r="D89" s="33" t="s">
        <v>80</v>
      </c>
    </row>
    <row r="90" spans="1:4">
      <c r="A90" s="31">
        <v>88</v>
      </c>
      <c r="B90" s="31" t="s">
        <v>310</v>
      </c>
      <c r="C90" s="71">
        <v>1</v>
      </c>
      <c r="D90" s="33" t="s">
        <v>311</v>
      </c>
    </row>
    <row r="91" spans="1:4">
      <c r="A91" s="31">
        <v>89</v>
      </c>
      <c r="B91" s="31" t="s">
        <v>564</v>
      </c>
      <c r="C91" s="71">
        <v>1</v>
      </c>
      <c r="D91" s="33" t="s">
        <v>6</v>
      </c>
    </row>
    <row r="92" spans="1:4">
      <c r="A92" s="31">
        <v>90</v>
      </c>
      <c r="B92" s="31" t="s">
        <v>398</v>
      </c>
      <c r="C92" s="71">
        <v>1</v>
      </c>
      <c r="D92" s="33" t="s">
        <v>81</v>
      </c>
    </row>
    <row r="93" spans="1:4">
      <c r="A93" s="31">
        <v>91</v>
      </c>
      <c r="B93" s="31" t="s">
        <v>358</v>
      </c>
      <c r="C93" s="71">
        <v>1</v>
      </c>
      <c r="D93" s="33" t="s">
        <v>664</v>
      </c>
    </row>
    <row r="94" spans="1:4">
      <c r="A94" s="31">
        <v>92</v>
      </c>
      <c r="B94" s="31" t="s">
        <v>465</v>
      </c>
      <c r="C94" s="71">
        <v>4</v>
      </c>
      <c r="D94" s="33" t="s">
        <v>91</v>
      </c>
    </row>
    <row r="95" spans="1:4">
      <c r="A95" s="31">
        <v>93</v>
      </c>
      <c r="B95" s="31" t="s">
        <v>368</v>
      </c>
      <c r="C95" s="71">
        <v>1</v>
      </c>
      <c r="D95" s="33" t="s">
        <v>695</v>
      </c>
    </row>
    <row r="96" spans="1:4">
      <c r="A96" s="31">
        <v>94</v>
      </c>
      <c r="B96" s="31" t="s">
        <v>399</v>
      </c>
      <c r="C96" s="71">
        <v>1</v>
      </c>
      <c r="D96" s="33" t="s">
        <v>94</v>
      </c>
    </row>
    <row r="97" spans="1:4">
      <c r="A97" s="31">
        <v>95</v>
      </c>
      <c r="B97" s="31" t="s">
        <v>400</v>
      </c>
      <c r="C97" s="71">
        <v>1</v>
      </c>
      <c r="D97" s="33" t="s">
        <v>95</v>
      </c>
    </row>
    <row r="98" spans="1:4">
      <c r="A98" s="31">
        <v>96</v>
      </c>
      <c r="B98" s="31" t="s">
        <v>565</v>
      </c>
      <c r="C98" s="71">
        <v>1</v>
      </c>
      <c r="D98" s="33" t="s">
        <v>96</v>
      </c>
    </row>
    <row r="99" spans="1:4">
      <c r="A99" s="31">
        <v>97</v>
      </c>
      <c r="B99" s="31" t="s">
        <v>566</v>
      </c>
      <c r="C99" s="71">
        <v>1</v>
      </c>
      <c r="D99" s="33" t="s">
        <v>97</v>
      </c>
    </row>
    <row r="100" spans="1:4">
      <c r="A100" s="31">
        <v>98</v>
      </c>
      <c r="B100" s="54" t="s">
        <v>52</v>
      </c>
      <c r="C100" s="71">
        <v>1</v>
      </c>
      <c r="D100" s="33" t="s">
        <v>98</v>
      </c>
    </row>
    <row r="101" spans="1:4">
      <c r="A101" s="31">
        <v>99</v>
      </c>
      <c r="B101" s="31" t="s">
        <v>567</v>
      </c>
      <c r="C101" s="71">
        <v>1</v>
      </c>
      <c r="D101" s="33" t="s">
        <v>99</v>
      </c>
    </row>
    <row r="102" spans="1:4">
      <c r="A102" s="31">
        <v>100</v>
      </c>
      <c r="B102" s="31" t="s">
        <v>597</v>
      </c>
      <c r="C102" s="71">
        <v>1</v>
      </c>
      <c r="D102" s="33" t="s">
        <v>100</v>
      </c>
    </row>
    <row r="103" spans="1:4">
      <c r="A103" s="31">
        <v>101</v>
      </c>
      <c r="B103" s="31" t="s">
        <v>568</v>
      </c>
      <c r="C103" s="71">
        <v>1</v>
      </c>
      <c r="D103" s="33" t="s">
        <v>101</v>
      </c>
    </row>
    <row r="104" spans="1:4">
      <c r="A104" s="31">
        <v>102</v>
      </c>
      <c r="B104" s="31" t="s">
        <v>306</v>
      </c>
      <c r="C104" s="71">
        <v>1</v>
      </c>
      <c r="D104" s="33" t="s">
        <v>307</v>
      </c>
    </row>
    <row r="105" spans="1:4">
      <c r="A105" s="31">
        <v>103</v>
      </c>
      <c r="B105" s="31" t="s">
        <v>539</v>
      </c>
      <c r="C105" s="71">
        <v>1</v>
      </c>
      <c r="D105" s="33" t="s">
        <v>102</v>
      </c>
    </row>
    <row r="106" spans="1:4">
      <c r="A106" s="31">
        <v>104</v>
      </c>
      <c r="B106" s="31" t="s">
        <v>569</v>
      </c>
      <c r="C106" s="71">
        <v>1</v>
      </c>
      <c r="D106" s="33" t="s">
        <v>103</v>
      </c>
    </row>
    <row r="107" spans="1:4">
      <c r="A107" s="31">
        <v>105</v>
      </c>
      <c r="B107" s="40" t="s">
        <v>742</v>
      </c>
      <c r="C107" s="71">
        <v>1</v>
      </c>
      <c r="D107" s="33" t="s">
        <v>743</v>
      </c>
    </row>
    <row r="108" spans="1:4">
      <c r="A108" s="31">
        <v>106</v>
      </c>
      <c r="B108" s="31" t="s">
        <v>508</v>
      </c>
      <c r="C108" s="71">
        <v>5</v>
      </c>
      <c r="D108" s="33" t="s">
        <v>104</v>
      </c>
    </row>
    <row r="109" spans="1:4">
      <c r="A109" s="31">
        <v>107</v>
      </c>
      <c r="B109" s="31" t="s">
        <v>509</v>
      </c>
      <c r="C109" s="71">
        <v>5</v>
      </c>
      <c r="D109" s="33" t="s">
        <v>105</v>
      </c>
    </row>
    <row r="110" spans="1:4">
      <c r="A110" s="31">
        <v>108</v>
      </c>
      <c r="B110" s="31" t="s">
        <v>331</v>
      </c>
      <c r="C110" s="71">
        <v>1</v>
      </c>
      <c r="D110" s="33" t="s">
        <v>672</v>
      </c>
    </row>
    <row r="111" spans="1:4">
      <c r="A111" s="31">
        <v>109</v>
      </c>
      <c r="B111" s="31" t="s">
        <v>631</v>
      </c>
      <c r="C111" s="71">
        <v>1</v>
      </c>
      <c r="D111" s="33" t="s">
        <v>107</v>
      </c>
    </row>
    <row r="112" spans="1:4">
      <c r="A112" s="31">
        <v>110</v>
      </c>
      <c r="B112" s="31" t="s">
        <v>369</v>
      </c>
      <c r="C112" s="71">
        <v>1</v>
      </c>
      <c r="D112" s="33" t="s">
        <v>696</v>
      </c>
    </row>
    <row r="113" spans="1:4">
      <c r="A113" s="31">
        <v>111</v>
      </c>
      <c r="B113" s="31" t="s">
        <v>466</v>
      </c>
      <c r="C113" s="71">
        <v>1</v>
      </c>
      <c r="D113" s="33" t="s">
        <v>108</v>
      </c>
    </row>
    <row r="114" spans="1:4">
      <c r="A114" s="31">
        <v>112</v>
      </c>
      <c r="B114" s="31" t="s">
        <v>467</v>
      </c>
      <c r="C114" s="71">
        <v>2</v>
      </c>
      <c r="D114" s="33" t="s">
        <v>109</v>
      </c>
    </row>
    <row r="115" spans="1:4">
      <c r="A115" s="31">
        <v>113</v>
      </c>
      <c r="B115" s="31" t="s">
        <v>570</v>
      </c>
      <c r="C115" s="71">
        <v>1</v>
      </c>
      <c r="D115" s="33" t="s">
        <v>110</v>
      </c>
    </row>
    <row r="116" spans="1:4">
      <c r="A116" s="31">
        <v>114</v>
      </c>
      <c r="B116" s="31" t="s">
        <v>622</v>
      </c>
      <c r="C116" s="71">
        <v>1</v>
      </c>
      <c r="D116" s="33" t="s">
        <v>697</v>
      </c>
    </row>
    <row r="117" spans="1:4">
      <c r="A117" s="31">
        <v>115</v>
      </c>
      <c r="B117" s="31" t="s">
        <v>401</v>
      </c>
      <c r="C117" s="71">
        <v>1</v>
      </c>
      <c r="D117" s="33" t="s">
        <v>111</v>
      </c>
    </row>
    <row r="118" spans="1:4">
      <c r="A118" s="31">
        <v>116</v>
      </c>
      <c r="B118" s="31" t="s">
        <v>510</v>
      </c>
      <c r="C118" s="71">
        <v>5</v>
      </c>
      <c r="D118" s="33" t="s">
        <v>112</v>
      </c>
    </row>
    <row r="119" spans="1:4">
      <c r="A119" s="31">
        <v>117</v>
      </c>
      <c r="B119" s="31" t="s">
        <v>343</v>
      </c>
      <c r="C119" s="71">
        <v>1</v>
      </c>
      <c r="D119" s="33" t="s">
        <v>683</v>
      </c>
    </row>
    <row r="120" spans="1:4">
      <c r="A120" s="31">
        <v>118</v>
      </c>
      <c r="B120" s="31" t="s">
        <v>402</v>
      </c>
      <c r="C120" s="71">
        <v>1</v>
      </c>
      <c r="D120" s="33" t="s">
        <v>113</v>
      </c>
    </row>
    <row r="121" spans="1:4">
      <c r="A121" s="31">
        <v>119</v>
      </c>
      <c r="B121" s="31" t="s">
        <v>481</v>
      </c>
      <c r="C121" s="71">
        <v>1</v>
      </c>
      <c r="D121" s="33" t="s">
        <v>114</v>
      </c>
    </row>
    <row r="122" spans="1:4">
      <c r="A122" s="31">
        <v>120</v>
      </c>
      <c r="B122" s="31" t="s">
        <v>482</v>
      </c>
      <c r="C122" s="71">
        <v>1</v>
      </c>
      <c r="D122" s="33" t="s">
        <v>115</v>
      </c>
    </row>
    <row r="123" spans="1:4">
      <c r="A123" s="31">
        <v>121</v>
      </c>
      <c r="B123" s="31" t="s">
        <v>403</v>
      </c>
      <c r="C123" s="71">
        <v>1</v>
      </c>
      <c r="D123" s="33" t="s">
        <v>116</v>
      </c>
    </row>
    <row r="124" spans="1:4">
      <c r="A124" s="31">
        <v>122</v>
      </c>
      <c r="B124" s="31" t="s">
        <v>344</v>
      </c>
      <c r="C124" s="71">
        <v>1</v>
      </c>
      <c r="D124" s="33" t="s">
        <v>117</v>
      </c>
    </row>
    <row r="125" spans="1:4">
      <c r="A125" s="31">
        <v>123</v>
      </c>
      <c r="B125" s="31" t="s">
        <v>598</v>
      </c>
      <c r="C125" s="71">
        <v>1</v>
      </c>
      <c r="D125" s="33" t="s">
        <v>118</v>
      </c>
    </row>
    <row r="126" spans="1:4">
      <c r="A126" s="31">
        <v>124</v>
      </c>
      <c r="B126" s="31" t="s">
        <v>571</v>
      </c>
      <c r="C126" s="71">
        <v>1</v>
      </c>
      <c r="D126" s="33" t="s">
        <v>119</v>
      </c>
    </row>
    <row r="127" spans="1:4">
      <c r="A127" s="31">
        <v>125</v>
      </c>
      <c r="B127" s="31" t="s">
        <v>483</v>
      </c>
      <c r="C127" s="71">
        <v>1</v>
      </c>
      <c r="D127" s="33" t="s">
        <v>120</v>
      </c>
    </row>
    <row r="128" spans="1:4">
      <c r="A128" s="31">
        <v>126</v>
      </c>
      <c r="B128" s="31" t="s">
        <v>623</v>
      </c>
      <c r="C128" s="71">
        <v>1</v>
      </c>
      <c r="D128" s="33" t="s">
        <v>698</v>
      </c>
    </row>
    <row r="129" spans="1:4">
      <c r="A129" s="31">
        <v>127</v>
      </c>
      <c r="B129" s="31" t="s">
        <v>572</v>
      </c>
      <c r="C129" s="71">
        <v>1</v>
      </c>
      <c r="D129" s="33" t="s">
        <v>128</v>
      </c>
    </row>
    <row r="130" spans="1:4">
      <c r="A130" s="31">
        <v>128</v>
      </c>
      <c r="B130" s="31" t="s">
        <v>511</v>
      </c>
      <c r="C130" s="71">
        <v>4</v>
      </c>
      <c r="D130" s="33" t="s">
        <v>129</v>
      </c>
    </row>
    <row r="131" spans="1:4">
      <c r="A131" s="31">
        <v>129</v>
      </c>
      <c r="B131" s="31" t="s">
        <v>727</v>
      </c>
      <c r="C131" s="71">
        <v>1</v>
      </c>
      <c r="D131" s="33" t="s">
        <v>699</v>
      </c>
    </row>
    <row r="132" spans="1:4">
      <c r="A132" s="31">
        <v>130</v>
      </c>
      <c r="B132" s="31" t="s">
        <v>404</v>
      </c>
      <c r="C132" s="71">
        <v>1</v>
      </c>
      <c r="D132" s="33" t="s">
        <v>131</v>
      </c>
    </row>
    <row r="133" spans="1:4">
      <c r="A133" s="31">
        <v>131</v>
      </c>
      <c r="B133" s="31" t="s">
        <v>573</v>
      </c>
      <c r="C133" s="71">
        <v>1</v>
      </c>
      <c r="D133" s="33" t="s">
        <v>132</v>
      </c>
    </row>
    <row r="134" spans="1:4">
      <c r="A134" s="31">
        <v>132</v>
      </c>
      <c r="B134" s="31" t="s">
        <v>512</v>
      </c>
      <c r="C134" s="71">
        <v>1</v>
      </c>
      <c r="D134" s="33" t="s">
        <v>133</v>
      </c>
    </row>
    <row r="135" spans="1:4">
      <c r="A135" s="31">
        <v>133</v>
      </c>
      <c r="B135" s="31" t="s">
        <v>574</v>
      </c>
      <c r="C135" s="71">
        <v>1</v>
      </c>
      <c r="D135" s="33" t="s">
        <v>134</v>
      </c>
    </row>
    <row r="136" spans="1:4">
      <c r="A136" s="31">
        <v>134</v>
      </c>
      <c r="B136" s="31" t="s">
        <v>484</v>
      </c>
      <c r="C136" s="71">
        <v>1</v>
      </c>
      <c r="D136" s="33" t="s">
        <v>135</v>
      </c>
    </row>
    <row r="137" spans="1:4">
      <c r="A137" s="31">
        <v>135</v>
      </c>
      <c r="B137" s="40" t="s">
        <v>915</v>
      </c>
      <c r="C137" s="71">
        <v>2</v>
      </c>
      <c r="D137" s="33" t="s">
        <v>188</v>
      </c>
    </row>
    <row r="138" spans="1:4">
      <c r="A138" s="31">
        <v>136</v>
      </c>
      <c r="B138" s="31" t="s">
        <v>370</v>
      </c>
      <c r="C138" s="71">
        <v>1</v>
      </c>
      <c r="D138" s="33" t="s">
        <v>86</v>
      </c>
    </row>
    <row r="139" spans="1:4">
      <c r="A139" s="31">
        <v>137</v>
      </c>
      <c r="B139" s="40" t="s">
        <v>916</v>
      </c>
      <c r="C139" s="71">
        <v>1</v>
      </c>
      <c r="D139" s="33" t="s">
        <v>917</v>
      </c>
    </row>
    <row r="140" spans="1:4">
      <c r="A140" s="31">
        <v>138</v>
      </c>
      <c r="B140" s="31" t="s">
        <v>315</v>
      </c>
      <c r="C140" s="71">
        <v>1</v>
      </c>
      <c r="D140" s="33" t="s">
        <v>316</v>
      </c>
    </row>
    <row r="141" spans="1:4">
      <c r="A141" s="31">
        <v>139</v>
      </c>
      <c r="B141" s="31" t="s">
        <v>359</v>
      </c>
      <c r="C141" s="71">
        <v>1</v>
      </c>
      <c r="D141" s="33" t="s">
        <v>665</v>
      </c>
    </row>
    <row r="142" spans="1:4">
      <c r="A142" s="31">
        <v>140</v>
      </c>
      <c r="B142" s="31" t="s">
        <v>485</v>
      </c>
      <c r="C142" s="71">
        <v>5</v>
      </c>
      <c r="D142" s="33" t="s">
        <v>136</v>
      </c>
    </row>
    <row r="143" spans="1:4">
      <c r="A143" s="31">
        <v>141</v>
      </c>
      <c r="B143" s="31" t="s">
        <v>599</v>
      </c>
      <c r="C143" s="71">
        <v>1</v>
      </c>
      <c r="D143" s="33" t="s">
        <v>137</v>
      </c>
    </row>
    <row r="144" spans="1:4">
      <c r="A144" s="31">
        <v>142</v>
      </c>
      <c r="B144" s="31" t="s">
        <v>435</v>
      </c>
      <c r="C144" s="71">
        <v>1</v>
      </c>
      <c r="D144" s="33" t="s">
        <v>138</v>
      </c>
    </row>
    <row r="145" spans="1:4">
      <c r="A145" s="31">
        <v>143</v>
      </c>
      <c r="B145" s="31" t="s">
        <v>486</v>
      </c>
      <c r="C145" s="71">
        <v>1</v>
      </c>
      <c r="D145" s="33" t="s">
        <v>139</v>
      </c>
    </row>
    <row r="146" spans="1:4">
      <c r="A146" s="31">
        <v>144</v>
      </c>
      <c r="B146" s="31" t="s">
        <v>540</v>
      </c>
      <c r="C146" s="71">
        <v>1</v>
      </c>
      <c r="D146" s="33" t="s">
        <v>141</v>
      </c>
    </row>
    <row r="147" spans="1:4">
      <c r="A147" s="31">
        <v>145</v>
      </c>
      <c r="B147" s="31" t="s">
        <v>436</v>
      </c>
      <c r="C147" s="71">
        <v>1</v>
      </c>
      <c r="D147" s="33" t="s">
        <v>142</v>
      </c>
    </row>
    <row r="148" spans="1:4">
      <c r="A148" s="31">
        <v>146</v>
      </c>
      <c r="B148" s="31" t="s">
        <v>82</v>
      </c>
      <c r="C148" s="71">
        <v>3</v>
      </c>
      <c r="D148" s="33" t="s">
        <v>83</v>
      </c>
    </row>
    <row r="149" spans="1:4">
      <c r="A149" s="31">
        <v>147</v>
      </c>
      <c r="B149" s="31" t="s">
        <v>371</v>
      </c>
      <c r="C149" s="71">
        <v>1</v>
      </c>
      <c r="D149" s="33" t="s">
        <v>700</v>
      </c>
    </row>
    <row r="150" spans="1:4">
      <c r="A150" s="31">
        <v>148</v>
      </c>
      <c r="B150" s="31" t="s">
        <v>541</v>
      </c>
      <c r="C150" s="71">
        <v>1</v>
      </c>
      <c r="D150" s="33" t="s">
        <v>143</v>
      </c>
    </row>
    <row r="151" spans="1:4">
      <c r="A151" s="31">
        <v>149</v>
      </c>
      <c r="B151" s="31" t="s">
        <v>513</v>
      </c>
      <c r="C151" s="71">
        <v>1</v>
      </c>
      <c r="D151" s="33" t="s">
        <v>144</v>
      </c>
    </row>
    <row r="152" spans="1:4">
      <c r="A152" s="31">
        <v>150</v>
      </c>
      <c r="B152" s="31" t="s">
        <v>600</v>
      </c>
      <c r="C152" s="71">
        <v>1</v>
      </c>
      <c r="D152" s="33" t="s">
        <v>140</v>
      </c>
    </row>
    <row r="153" spans="1:4">
      <c r="A153" s="31">
        <v>151</v>
      </c>
      <c r="B153" s="31" t="s">
        <v>717</v>
      </c>
      <c r="C153" s="71">
        <v>5</v>
      </c>
      <c r="D153" s="33" t="s">
        <v>718</v>
      </c>
    </row>
    <row r="154" spans="1:4">
      <c r="A154" s="31">
        <v>152</v>
      </c>
      <c r="B154" s="40" t="s">
        <v>744</v>
      </c>
      <c r="C154" s="71">
        <v>5</v>
      </c>
      <c r="D154" s="33" t="s">
        <v>146</v>
      </c>
    </row>
    <row r="155" spans="1:4">
      <c r="A155" s="31">
        <v>153</v>
      </c>
      <c r="B155" s="40" t="s">
        <v>733</v>
      </c>
      <c r="C155" s="71">
        <v>5</v>
      </c>
      <c r="D155" s="33" t="s">
        <v>736</v>
      </c>
    </row>
    <row r="156" spans="1:4">
      <c r="A156" s="31">
        <v>154</v>
      </c>
      <c r="B156" s="31" t="s">
        <v>575</v>
      </c>
      <c r="C156" s="71">
        <v>1</v>
      </c>
      <c r="D156" s="33" t="s">
        <v>147</v>
      </c>
    </row>
    <row r="157" spans="1:4">
      <c r="A157" s="31">
        <v>155</v>
      </c>
      <c r="B157" s="40" t="s">
        <v>937</v>
      </c>
      <c r="C157" s="71">
        <v>1</v>
      </c>
      <c r="D157" s="33" t="s">
        <v>938</v>
      </c>
    </row>
    <row r="158" spans="1:4">
      <c r="A158" s="31">
        <v>156</v>
      </c>
      <c r="B158" s="31" t="s">
        <v>601</v>
      </c>
      <c r="C158" s="71">
        <v>1</v>
      </c>
      <c r="D158" s="33" t="s">
        <v>148</v>
      </c>
    </row>
    <row r="159" spans="1:4">
      <c r="A159" s="31">
        <v>157</v>
      </c>
      <c r="B159" s="31" t="s">
        <v>487</v>
      </c>
      <c r="C159" s="71">
        <v>5</v>
      </c>
      <c r="D159" s="33" t="s">
        <v>149</v>
      </c>
    </row>
    <row r="160" spans="1:4">
      <c r="A160" s="31">
        <v>158</v>
      </c>
      <c r="B160" s="31" t="s">
        <v>719</v>
      </c>
      <c r="C160" s="71">
        <v>5</v>
      </c>
      <c r="D160" s="33" t="s">
        <v>716</v>
      </c>
    </row>
    <row r="161" spans="1:4">
      <c r="A161" s="31">
        <v>159</v>
      </c>
      <c r="B161" s="31" t="s">
        <v>468</v>
      </c>
      <c r="C161" s="71">
        <v>1</v>
      </c>
      <c r="D161" s="33" t="s">
        <v>150</v>
      </c>
    </row>
    <row r="162" spans="1:4">
      <c r="A162" s="31">
        <v>160</v>
      </c>
      <c r="B162" s="31" t="s">
        <v>345</v>
      </c>
      <c r="C162" s="71">
        <v>1</v>
      </c>
      <c r="D162" s="33" t="s">
        <v>151</v>
      </c>
    </row>
    <row r="163" spans="1:4">
      <c r="A163" s="31">
        <v>161</v>
      </c>
      <c r="B163" s="31" t="s">
        <v>514</v>
      </c>
      <c r="C163" s="71">
        <v>1</v>
      </c>
      <c r="D163" s="33" t="s">
        <v>152</v>
      </c>
    </row>
    <row r="164" spans="1:4">
      <c r="A164" s="31">
        <v>162</v>
      </c>
      <c r="B164" s="31" t="s">
        <v>515</v>
      </c>
      <c r="C164" s="71">
        <v>3</v>
      </c>
      <c r="D164" s="33" t="s">
        <v>153</v>
      </c>
    </row>
    <row r="165" spans="1:4">
      <c r="A165" s="31">
        <v>163</v>
      </c>
      <c r="B165" s="31" t="s">
        <v>516</v>
      </c>
      <c r="C165" s="71">
        <v>1</v>
      </c>
      <c r="D165" s="33" t="s">
        <v>154</v>
      </c>
    </row>
    <row r="166" spans="1:4">
      <c r="A166" s="31">
        <v>164</v>
      </c>
      <c r="B166" s="31" t="s">
        <v>617</v>
      </c>
      <c r="C166" s="71">
        <v>1</v>
      </c>
      <c r="D166" s="33" t="s">
        <v>155</v>
      </c>
    </row>
    <row r="167" spans="1:4">
      <c r="A167" s="31">
        <v>165</v>
      </c>
      <c r="B167" s="31" t="s">
        <v>312</v>
      </c>
      <c r="C167" s="71">
        <v>1</v>
      </c>
      <c r="D167" s="33" t="s">
        <v>737</v>
      </c>
    </row>
    <row r="168" spans="1:4">
      <c r="A168" s="31">
        <v>166</v>
      </c>
      <c r="B168" s="31" t="s">
        <v>437</v>
      </c>
      <c r="C168" s="71">
        <v>1</v>
      </c>
      <c r="D168" s="33" t="s">
        <v>156</v>
      </c>
    </row>
    <row r="169" spans="1:4">
      <c r="A169" s="31">
        <v>167</v>
      </c>
      <c r="B169" s="31" t="s">
        <v>157</v>
      </c>
      <c r="C169" s="71">
        <v>1</v>
      </c>
      <c r="D169" s="33" t="s">
        <v>158</v>
      </c>
    </row>
    <row r="170" spans="1:4">
      <c r="A170" s="31">
        <v>168</v>
      </c>
      <c r="B170" s="31" t="s">
        <v>517</v>
      </c>
      <c r="C170" s="71">
        <v>1</v>
      </c>
      <c r="D170" s="33" t="s">
        <v>159</v>
      </c>
    </row>
    <row r="171" spans="1:4">
      <c r="A171" s="31">
        <v>169</v>
      </c>
      <c r="B171" s="31" t="s">
        <v>388</v>
      </c>
      <c r="C171" s="71">
        <v>1</v>
      </c>
      <c r="D171" s="33" t="s">
        <v>160</v>
      </c>
    </row>
    <row r="172" spans="1:4">
      <c r="A172" s="31">
        <v>170</v>
      </c>
      <c r="B172" s="31" t="s">
        <v>576</v>
      </c>
      <c r="C172" s="71">
        <v>1</v>
      </c>
      <c r="D172" s="33" t="s">
        <v>161</v>
      </c>
    </row>
    <row r="173" spans="1:4">
      <c r="A173" s="31">
        <v>171</v>
      </c>
      <c r="B173" s="31" t="s">
        <v>428</v>
      </c>
      <c r="C173" s="71">
        <v>4</v>
      </c>
      <c r="D173" s="33" t="s">
        <v>162</v>
      </c>
    </row>
    <row r="174" spans="1:4">
      <c r="A174" s="31">
        <v>172</v>
      </c>
      <c r="B174" s="31" t="s">
        <v>372</v>
      </c>
      <c r="C174" s="71">
        <v>1</v>
      </c>
      <c r="D174" s="33" t="s">
        <v>701</v>
      </c>
    </row>
    <row r="175" spans="1:4">
      <c r="A175" s="31">
        <v>173</v>
      </c>
      <c r="B175" s="31" t="s">
        <v>389</v>
      </c>
      <c r="C175" s="71">
        <v>1</v>
      </c>
      <c r="D175" s="33" t="s">
        <v>163</v>
      </c>
    </row>
    <row r="176" spans="1:4">
      <c r="A176" s="31">
        <v>174</v>
      </c>
      <c r="B176" s="31" t="s">
        <v>84</v>
      </c>
      <c r="C176" s="71">
        <v>1</v>
      </c>
      <c r="D176" s="33" t="s">
        <v>85</v>
      </c>
    </row>
    <row r="177" spans="1:4">
      <c r="A177" s="31">
        <v>175</v>
      </c>
      <c r="B177" s="40" t="s">
        <v>939</v>
      </c>
      <c r="C177" s="71">
        <v>1</v>
      </c>
      <c r="D177" s="33" t="s">
        <v>940</v>
      </c>
    </row>
    <row r="178" spans="1:4">
      <c r="A178" s="31">
        <v>176</v>
      </c>
      <c r="B178" s="31" t="s">
        <v>518</v>
      </c>
      <c r="C178" s="71">
        <v>3</v>
      </c>
      <c r="D178" s="33" t="s">
        <v>164</v>
      </c>
    </row>
    <row r="179" spans="1:4">
      <c r="A179" s="31">
        <v>177</v>
      </c>
      <c r="B179" s="31" t="s">
        <v>602</v>
      </c>
      <c r="C179" s="71">
        <v>1</v>
      </c>
      <c r="D179" s="33" t="s">
        <v>165</v>
      </c>
    </row>
    <row r="180" spans="1:4">
      <c r="A180" s="31">
        <v>178</v>
      </c>
      <c r="B180" s="31" t="s">
        <v>469</v>
      </c>
      <c r="C180" s="71">
        <v>5</v>
      </c>
      <c r="D180" s="33" t="s">
        <v>166</v>
      </c>
    </row>
    <row r="181" spans="1:4">
      <c r="A181" s="31">
        <v>179</v>
      </c>
      <c r="B181" s="31" t="s">
        <v>603</v>
      </c>
      <c r="C181" s="71">
        <v>1</v>
      </c>
      <c r="D181" s="33" t="s">
        <v>167</v>
      </c>
    </row>
    <row r="182" spans="1:4">
      <c r="A182" s="31">
        <v>180</v>
      </c>
      <c r="B182" s="40" t="s">
        <v>848</v>
      </c>
      <c r="C182" s="71">
        <v>1</v>
      </c>
      <c r="D182" s="33" t="s">
        <v>849</v>
      </c>
    </row>
    <row r="183" spans="1:4">
      <c r="A183" s="31">
        <v>181</v>
      </c>
      <c r="B183" s="31" t="s">
        <v>360</v>
      </c>
      <c r="C183" s="71">
        <v>1</v>
      </c>
      <c r="D183" s="33" t="s">
        <v>666</v>
      </c>
    </row>
    <row r="184" spans="1:4">
      <c r="A184" s="31">
        <v>182</v>
      </c>
      <c r="B184" s="31" t="s">
        <v>542</v>
      </c>
      <c r="C184" s="71">
        <v>1</v>
      </c>
      <c r="D184" s="33" t="s">
        <v>907</v>
      </c>
    </row>
    <row r="185" spans="1:4">
      <c r="A185" s="31">
        <v>183</v>
      </c>
      <c r="B185" s="31" t="s">
        <v>295</v>
      </c>
      <c r="C185" s="71">
        <v>5</v>
      </c>
      <c r="D185" s="33" t="s">
        <v>234</v>
      </c>
    </row>
    <row r="186" spans="1:4">
      <c r="A186" s="31">
        <v>184</v>
      </c>
      <c r="B186" s="31" t="s">
        <v>621</v>
      </c>
      <c r="C186" s="71">
        <v>1</v>
      </c>
      <c r="D186" s="33" t="s">
        <v>667</v>
      </c>
    </row>
    <row r="187" spans="1:4">
      <c r="A187" s="31">
        <v>185</v>
      </c>
      <c r="B187" s="31" t="s">
        <v>905</v>
      </c>
      <c r="C187" s="71">
        <v>1</v>
      </c>
      <c r="D187" s="33" t="s">
        <v>906</v>
      </c>
    </row>
    <row r="188" spans="1:4">
      <c r="A188" s="31">
        <v>186</v>
      </c>
      <c r="B188" s="31" t="s">
        <v>577</v>
      </c>
      <c r="C188" s="71">
        <v>1</v>
      </c>
      <c r="D188" s="33" t="s">
        <v>168</v>
      </c>
    </row>
    <row r="189" spans="1:4">
      <c r="A189" s="31">
        <v>187</v>
      </c>
      <c r="B189" s="40" t="s">
        <v>918</v>
      </c>
      <c r="C189" s="71">
        <v>5</v>
      </c>
      <c r="D189" s="33" t="s">
        <v>919</v>
      </c>
    </row>
    <row r="190" spans="1:4">
      <c r="A190" s="31">
        <v>188</v>
      </c>
      <c r="B190" s="31" t="s">
        <v>497</v>
      </c>
      <c r="C190" s="71">
        <v>1</v>
      </c>
      <c r="D190" s="33" t="s">
        <v>67</v>
      </c>
    </row>
    <row r="191" spans="1:4">
      <c r="A191" s="31">
        <v>189</v>
      </c>
      <c r="B191" s="31" t="s">
        <v>429</v>
      </c>
      <c r="C191" s="71">
        <v>2</v>
      </c>
      <c r="D191" s="33" t="s">
        <v>169</v>
      </c>
    </row>
    <row r="192" spans="1:4">
      <c r="A192" s="31">
        <v>190</v>
      </c>
      <c r="B192" s="31" t="s">
        <v>604</v>
      </c>
      <c r="C192" s="71">
        <v>1</v>
      </c>
      <c r="D192" s="33" t="s">
        <v>170</v>
      </c>
    </row>
    <row r="193" spans="1:4">
      <c r="A193" s="31">
        <v>191</v>
      </c>
      <c r="B193" s="31" t="s">
        <v>212</v>
      </c>
      <c r="C193" s="71">
        <v>1</v>
      </c>
      <c r="D193" s="33" t="s">
        <v>728</v>
      </c>
    </row>
    <row r="194" spans="1:4">
      <c r="A194" s="31">
        <v>192</v>
      </c>
      <c r="B194" s="31" t="s">
        <v>605</v>
      </c>
      <c r="C194" s="71">
        <v>1</v>
      </c>
      <c r="D194" s="33" t="s">
        <v>171</v>
      </c>
    </row>
    <row r="195" spans="1:4">
      <c r="A195" s="31">
        <v>193</v>
      </c>
      <c r="B195" s="31" t="s">
        <v>430</v>
      </c>
      <c r="C195" s="71">
        <v>1</v>
      </c>
      <c r="D195" s="33" t="s">
        <v>172</v>
      </c>
    </row>
    <row r="196" spans="1:4">
      <c r="A196" s="31">
        <v>194</v>
      </c>
      <c r="B196" s="31" t="s">
        <v>519</v>
      </c>
      <c r="C196" s="71">
        <v>3</v>
      </c>
      <c r="D196" s="33" t="s">
        <v>173</v>
      </c>
    </row>
    <row r="197" spans="1:4">
      <c r="A197" s="31">
        <v>195</v>
      </c>
      <c r="B197" s="31" t="s">
        <v>405</v>
      </c>
      <c r="C197" s="71">
        <v>1</v>
      </c>
      <c r="D197" s="33" t="s">
        <v>174</v>
      </c>
    </row>
    <row r="198" spans="1:4">
      <c r="A198" s="31">
        <v>196</v>
      </c>
      <c r="B198" s="40" t="s">
        <v>406</v>
      </c>
      <c r="C198" s="71">
        <v>1</v>
      </c>
      <c r="D198" s="33" t="s">
        <v>175</v>
      </c>
    </row>
    <row r="199" spans="1:4">
      <c r="A199" s="31">
        <v>197</v>
      </c>
      <c r="B199" s="31" t="s">
        <v>734</v>
      </c>
      <c r="C199" s="71">
        <v>3</v>
      </c>
      <c r="D199" s="33" t="s">
        <v>735</v>
      </c>
    </row>
    <row r="200" spans="1:4">
      <c r="A200" s="31">
        <v>198</v>
      </c>
      <c r="B200" s="40" t="s">
        <v>920</v>
      </c>
      <c r="C200" s="71">
        <v>1</v>
      </c>
      <c r="D200" s="33" t="s">
        <v>145</v>
      </c>
    </row>
    <row r="201" spans="1:4">
      <c r="A201" s="31">
        <v>199</v>
      </c>
      <c r="B201" s="31" t="s">
        <v>543</v>
      </c>
      <c r="C201" s="71">
        <v>1</v>
      </c>
      <c r="D201" s="33" t="s">
        <v>176</v>
      </c>
    </row>
    <row r="202" spans="1:4">
      <c r="A202" s="31">
        <v>200</v>
      </c>
      <c r="B202" s="31" t="s">
        <v>361</v>
      </c>
      <c r="C202" s="71">
        <v>1</v>
      </c>
      <c r="D202" s="33" t="s">
        <v>669</v>
      </c>
    </row>
    <row r="203" spans="1:4">
      <c r="A203" s="31">
        <v>201</v>
      </c>
      <c r="B203" s="31" t="s">
        <v>618</v>
      </c>
      <c r="C203" s="71">
        <v>1</v>
      </c>
      <c r="D203" s="33" t="s">
        <v>712</v>
      </c>
    </row>
    <row r="204" spans="1:4">
      <c r="A204" s="31">
        <v>202</v>
      </c>
      <c r="B204" s="31" t="s">
        <v>520</v>
      </c>
      <c r="C204" s="71">
        <v>1</v>
      </c>
      <c r="D204" s="33" t="s">
        <v>177</v>
      </c>
    </row>
    <row r="205" spans="1:4">
      <c r="A205" s="31">
        <v>203</v>
      </c>
      <c r="B205" s="31" t="s">
        <v>628</v>
      </c>
      <c r="C205" s="71">
        <v>1</v>
      </c>
      <c r="D205" s="33" t="s">
        <v>178</v>
      </c>
    </row>
    <row r="206" spans="1:4">
      <c r="A206" s="31">
        <v>204</v>
      </c>
      <c r="B206" s="31" t="s">
        <v>407</v>
      </c>
      <c r="C206" s="71">
        <v>1</v>
      </c>
      <c r="D206" s="33" t="s">
        <v>335</v>
      </c>
    </row>
    <row r="207" spans="1:4">
      <c r="A207" s="31">
        <v>205</v>
      </c>
      <c r="B207" s="31" t="s">
        <v>521</v>
      </c>
      <c r="C207" s="71">
        <v>1</v>
      </c>
      <c r="D207" s="33" t="s">
        <v>180</v>
      </c>
    </row>
    <row r="208" spans="1:4">
      <c r="A208" s="31">
        <v>206</v>
      </c>
      <c r="B208" s="31" t="s">
        <v>578</v>
      </c>
      <c r="C208" s="71">
        <v>1</v>
      </c>
      <c r="D208" s="33" t="s">
        <v>181</v>
      </c>
    </row>
    <row r="209" spans="1:4">
      <c r="A209" s="31">
        <v>207</v>
      </c>
      <c r="B209" s="31" t="s">
        <v>579</v>
      </c>
      <c r="C209" s="71">
        <v>1</v>
      </c>
      <c r="D209" s="33" t="s">
        <v>182</v>
      </c>
    </row>
    <row r="210" spans="1:4">
      <c r="A210" s="31">
        <v>208</v>
      </c>
      <c r="B210" s="31" t="s">
        <v>504</v>
      </c>
      <c r="C210" s="71">
        <v>1</v>
      </c>
      <c r="D210" s="33" t="s">
        <v>677</v>
      </c>
    </row>
    <row r="211" spans="1:4">
      <c r="A211" s="31">
        <v>209</v>
      </c>
      <c r="B211" s="31" t="s">
        <v>408</v>
      </c>
      <c r="C211" s="71">
        <v>1</v>
      </c>
      <c r="D211" s="33" t="s">
        <v>183</v>
      </c>
    </row>
    <row r="212" spans="1:4">
      <c r="A212" s="31">
        <v>210</v>
      </c>
      <c r="B212" s="31" t="s">
        <v>373</v>
      </c>
      <c r="C212" s="71">
        <v>1</v>
      </c>
      <c r="D212" s="33" t="s">
        <v>702</v>
      </c>
    </row>
    <row r="213" spans="1:4">
      <c r="A213" s="31">
        <v>211</v>
      </c>
      <c r="B213" s="31" t="s">
        <v>374</v>
      </c>
      <c r="C213" s="71">
        <v>1</v>
      </c>
      <c r="D213" s="33" t="s">
        <v>703</v>
      </c>
    </row>
    <row r="214" spans="1:4">
      <c r="A214" s="31">
        <v>212</v>
      </c>
      <c r="B214" s="31" t="s">
        <v>375</v>
      </c>
      <c r="C214" s="71">
        <v>1</v>
      </c>
      <c r="D214" s="33" t="s">
        <v>704</v>
      </c>
    </row>
    <row r="215" spans="1:4">
      <c r="A215" s="31">
        <v>213</v>
      </c>
      <c r="B215" s="31" t="s">
        <v>302</v>
      </c>
      <c r="C215" s="71">
        <v>1</v>
      </c>
      <c r="D215" s="33" t="s">
        <v>303</v>
      </c>
    </row>
    <row r="216" spans="1:4">
      <c r="A216" s="31">
        <v>214</v>
      </c>
      <c r="B216" s="31" t="s">
        <v>580</v>
      </c>
      <c r="C216" s="71">
        <v>1</v>
      </c>
      <c r="D216" s="33" t="s">
        <v>184</v>
      </c>
    </row>
    <row r="217" spans="1:4">
      <c r="A217" s="31">
        <v>215</v>
      </c>
      <c r="B217" s="31" t="s">
        <v>53</v>
      </c>
      <c r="C217" s="71">
        <v>1</v>
      </c>
      <c r="D217" s="33" t="s">
        <v>684</v>
      </c>
    </row>
    <row r="218" spans="1:4">
      <c r="A218" s="31">
        <v>216</v>
      </c>
      <c r="B218" s="31" t="s">
        <v>470</v>
      </c>
      <c r="C218" s="71">
        <v>4</v>
      </c>
      <c r="D218" s="33" t="s">
        <v>185</v>
      </c>
    </row>
    <row r="219" spans="1:4">
      <c r="A219" s="31">
        <v>217</v>
      </c>
      <c r="B219" s="31" t="s">
        <v>471</v>
      </c>
      <c r="C219" s="71">
        <v>3</v>
      </c>
      <c r="D219" s="33" t="s">
        <v>186</v>
      </c>
    </row>
    <row r="220" spans="1:4">
      <c r="A220" s="31">
        <v>218</v>
      </c>
      <c r="B220" s="31" t="s">
        <v>346</v>
      </c>
      <c r="C220" s="71">
        <v>1</v>
      </c>
      <c r="D220" s="33" t="s">
        <v>685</v>
      </c>
    </row>
    <row r="221" spans="1:4">
      <c r="A221" s="31">
        <v>219</v>
      </c>
      <c r="B221" s="31" t="s">
        <v>581</v>
      </c>
      <c r="C221" s="71">
        <v>1</v>
      </c>
      <c r="D221" s="33" t="s">
        <v>187</v>
      </c>
    </row>
    <row r="222" spans="1:4">
      <c r="A222" s="31">
        <v>220</v>
      </c>
      <c r="B222" s="31" t="s">
        <v>333</v>
      </c>
      <c r="C222" s="71">
        <v>1</v>
      </c>
      <c r="D222" s="33" t="s">
        <v>334</v>
      </c>
    </row>
    <row r="223" spans="1:4">
      <c r="A223" s="31">
        <v>221</v>
      </c>
      <c r="B223" s="31" t="s">
        <v>472</v>
      </c>
      <c r="C223" s="71">
        <v>5</v>
      </c>
      <c r="D223" s="33" t="s">
        <v>189</v>
      </c>
    </row>
    <row r="224" spans="1:4">
      <c r="A224" s="31">
        <v>222</v>
      </c>
      <c r="B224" s="31" t="s">
        <v>431</v>
      </c>
      <c r="C224" s="71">
        <v>5</v>
      </c>
      <c r="D224" s="33" t="s">
        <v>190</v>
      </c>
    </row>
    <row r="225" spans="1:4">
      <c r="A225" s="31">
        <v>223</v>
      </c>
      <c r="B225" s="31" t="s">
        <v>409</v>
      </c>
      <c r="C225" s="71">
        <v>1</v>
      </c>
      <c r="D225" s="33" t="s">
        <v>191</v>
      </c>
    </row>
    <row r="226" spans="1:4">
      <c r="A226" s="31">
        <v>224</v>
      </c>
      <c r="B226" s="31" t="s">
        <v>635</v>
      </c>
      <c r="C226" s="71">
        <v>5</v>
      </c>
      <c r="D226" s="33" t="s">
        <v>192</v>
      </c>
    </row>
    <row r="227" spans="1:4">
      <c r="A227" s="31">
        <v>225</v>
      </c>
      <c r="B227" s="31" t="s">
        <v>313</v>
      </c>
      <c r="C227" s="71">
        <v>1</v>
      </c>
      <c r="D227" s="33" t="s">
        <v>314</v>
      </c>
    </row>
    <row r="228" spans="1:4">
      <c r="A228" s="31">
        <v>226</v>
      </c>
      <c r="B228" s="31" t="s">
        <v>336</v>
      </c>
      <c r="C228" s="71">
        <v>1</v>
      </c>
      <c r="D228" s="33" t="s">
        <v>674</v>
      </c>
    </row>
    <row r="229" spans="1:4">
      <c r="A229" s="31">
        <v>227</v>
      </c>
      <c r="B229" s="31" t="s">
        <v>522</v>
      </c>
      <c r="C229" s="71">
        <v>5</v>
      </c>
      <c r="D229" s="33" t="s">
        <v>193</v>
      </c>
    </row>
    <row r="230" spans="1:4">
      <c r="A230" s="31">
        <v>228</v>
      </c>
      <c r="B230" s="31" t="s">
        <v>473</v>
      </c>
      <c r="C230" s="71">
        <v>3</v>
      </c>
      <c r="D230" s="33" t="s">
        <v>194</v>
      </c>
    </row>
    <row r="231" spans="1:4">
      <c r="A231" s="31">
        <v>229</v>
      </c>
      <c r="B231" s="31" t="s">
        <v>410</v>
      </c>
      <c r="C231" s="71">
        <v>1</v>
      </c>
      <c r="D231" s="33" t="s">
        <v>195</v>
      </c>
    </row>
    <row r="232" spans="1:4">
      <c r="A232" s="31">
        <v>230</v>
      </c>
      <c r="B232" s="31" t="s">
        <v>376</v>
      </c>
      <c r="C232" s="71">
        <v>1</v>
      </c>
      <c r="D232" s="33" t="s">
        <v>705</v>
      </c>
    </row>
    <row r="233" spans="1:4">
      <c r="A233" s="31">
        <v>231</v>
      </c>
      <c r="B233" s="31" t="s">
        <v>544</v>
      </c>
      <c r="C233" s="71">
        <v>1</v>
      </c>
      <c r="D233" s="33" t="s">
        <v>199</v>
      </c>
    </row>
    <row r="234" spans="1:4">
      <c r="A234" s="31">
        <v>232</v>
      </c>
      <c r="B234" s="31" t="s">
        <v>411</v>
      </c>
      <c r="C234" s="71">
        <v>1</v>
      </c>
      <c r="D234" s="33" t="s">
        <v>200</v>
      </c>
    </row>
    <row r="235" spans="1:4">
      <c r="A235" s="31">
        <v>233</v>
      </c>
      <c r="B235" s="31" t="s">
        <v>432</v>
      </c>
      <c r="C235" s="71">
        <v>1</v>
      </c>
      <c r="D235" s="33" t="s">
        <v>201</v>
      </c>
    </row>
    <row r="236" spans="1:4">
      <c r="A236" s="31">
        <v>234</v>
      </c>
      <c r="B236" s="31" t="s">
        <v>582</v>
      </c>
      <c r="C236" s="71">
        <v>1</v>
      </c>
      <c r="D236" s="33" t="s">
        <v>202</v>
      </c>
    </row>
    <row r="237" spans="1:4">
      <c r="A237" s="31">
        <v>235</v>
      </c>
      <c r="B237" s="31" t="s">
        <v>412</v>
      </c>
      <c r="C237" s="71">
        <v>1</v>
      </c>
      <c r="D237" s="33" t="s">
        <v>7</v>
      </c>
    </row>
    <row r="238" spans="1:4">
      <c r="A238" s="31">
        <v>236</v>
      </c>
      <c r="B238" s="31" t="s">
        <v>433</v>
      </c>
      <c r="C238" s="71">
        <v>1</v>
      </c>
      <c r="D238" s="33" t="s">
        <v>203</v>
      </c>
    </row>
    <row r="239" spans="1:4">
      <c r="A239" s="31">
        <v>237</v>
      </c>
      <c r="B239" s="31" t="s">
        <v>523</v>
      </c>
      <c r="C239" s="71">
        <v>5</v>
      </c>
      <c r="D239" s="33" t="s">
        <v>204</v>
      </c>
    </row>
    <row r="240" spans="1:4">
      <c r="A240" s="31">
        <v>238</v>
      </c>
      <c r="B240" s="31" t="s">
        <v>296</v>
      </c>
      <c r="C240" s="71">
        <v>1</v>
      </c>
      <c r="D240" s="33" t="s">
        <v>297</v>
      </c>
    </row>
    <row r="241" spans="1:4">
      <c r="A241" s="31">
        <v>239</v>
      </c>
      <c r="B241" s="31" t="s">
        <v>524</v>
      </c>
      <c r="C241" s="71">
        <v>1</v>
      </c>
      <c r="D241" s="33" t="s">
        <v>205</v>
      </c>
    </row>
    <row r="242" spans="1:4">
      <c r="A242" s="31">
        <v>240</v>
      </c>
      <c r="B242" s="31" t="s">
        <v>606</v>
      </c>
      <c r="C242" s="71">
        <v>1</v>
      </c>
      <c r="D242" s="33" t="s">
        <v>206</v>
      </c>
    </row>
    <row r="243" spans="1:4">
      <c r="A243" s="31">
        <v>241</v>
      </c>
      <c r="B243" s="31" t="s">
        <v>607</v>
      </c>
      <c r="C243" s="71">
        <v>1</v>
      </c>
      <c r="D243" s="33" t="s">
        <v>207</v>
      </c>
    </row>
    <row r="244" spans="1:4">
      <c r="A244" s="31">
        <v>242</v>
      </c>
      <c r="B244" s="31" t="s">
        <v>583</v>
      </c>
      <c r="C244" s="71">
        <v>1</v>
      </c>
      <c r="D244" s="33" t="s">
        <v>208</v>
      </c>
    </row>
    <row r="245" spans="1:4">
      <c r="A245" s="31">
        <v>243</v>
      </c>
      <c r="B245" s="31" t="s">
        <v>525</v>
      </c>
      <c r="C245" s="71">
        <v>1</v>
      </c>
      <c r="D245" s="33" t="s">
        <v>209</v>
      </c>
    </row>
    <row r="246" spans="1:4">
      <c r="A246" s="31">
        <v>244</v>
      </c>
      <c r="B246" s="31" t="s">
        <v>413</v>
      </c>
      <c r="C246" s="71">
        <v>1</v>
      </c>
      <c r="D246" s="33" t="s">
        <v>210</v>
      </c>
    </row>
    <row r="247" spans="1:4">
      <c r="A247" s="31">
        <v>245</v>
      </c>
      <c r="B247" s="31" t="s">
        <v>584</v>
      </c>
      <c r="C247" s="71">
        <v>1</v>
      </c>
      <c r="D247" s="33" t="s">
        <v>211</v>
      </c>
    </row>
    <row r="248" spans="1:4">
      <c r="A248" s="31">
        <v>246</v>
      </c>
      <c r="B248" s="31" t="s">
        <v>474</v>
      </c>
      <c r="C248" s="71">
        <v>2</v>
      </c>
      <c r="D248" s="33" t="s">
        <v>213</v>
      </c>
    </row>
    <row r="249" spans="1:4">
      <c r="A249" s="31">
        <v>247</v>
      </c>
      <c r="B249" s="31" t="s">
        <v>414</v>
      </c>
      <c r="C249" s="71">
        <v>1</v>
      </c>
      <c r="D249" s="33" t="s">
        <v>215</v>
      </c>
    </row>
    <row r="250" spans="1:4">
      <c r="A250" s="31">
        <v>248</v>
      </c>
      <c r="B250" s="31" t="s">
        <v>526</v>
      </c>
      <c r="C250" s="71">
        <v>5</v>
      </c>
      <c r="D250" s="33" t="s">
        <v>216</v>
      </c>
    </row>
    <row r="251" spans="1:4">
      <c r="A251" s="31">
        <v>249</v>
      </c>
      <c r="B251" s="31" t="s">
        <v>347</v>
      </c>
      <c r="C251" s="71">
        <v>1</v>
      </c>
      <c r="D251" s="33" t="s">
        <v>217</v>
      </c>
    </row>
    <row r="252" spans="1:4">
      <c r="A252" s="31">
        <v>250</v>
      </c>
      <c r="B252" s="31" t="s">
        <v>545</v>
      </c>
      <c r="C252" s="71">
        <v>1</v>
      </c>
      <c r="D252" s="33" t="s">
        <v>218</v>
      </c>
    </row>
    <row r="253" spans="1:4">
      <c r="A253" s="31">
        <v>251</v>
      </c>
      <c r="B253" s="54" t="s">
        <v>729</v>
      </c>
      <c r="C253" s="71">
        <v>1</v>
      </c>
      <c r="D253" s="33" t="s">
        <v>730</v>
      </c>
    </row>
    <row r="254" spans="1:4">
      <c r="A254" s="31">
        <v>252</v>
      </c>
      <c r="B254" s="61" t="s">
        <v>731</v>
      </c>
      <c r="C254" s="71">
        <v>1</v>
      </c>
      <c r="D254" s="33" t="s">
        <v>130</v>
      </c>
    </row>
    <row r="255" spans="1:4">
      <c r="A255" s="31">
        <v>253</v>
      </c>
      <c r="B255" s="31" t="s">
        <v>608</v>
      </c>
      <c r="C255" s="71">
        <v>1</v>
      </c>
      <c r="D255" s="33" t="s">
        <v>219</v>
      </c>
    </row>
    <row r="256" spans="1:4">
      <c r="A256" s="31">
        <v>254</v>
      </c>
      <c r="B256" s="31" t="s">
        <v>585</v>
      </c>
      <c r="C256" s="71">
        <v>1</v>
      </c>
      <c r="D256" s="33" t="s">
        <v>220</v>
      </c>
    </row>
    <row r="257" spans="1:4">
      <c r="A257" s="31">
        <v>255</v>
      </c>
      <c r="B257" s="31" t="s">
        <v>54</v>
      </c>
      <c r="C257" s="71">
        <v>1</v>
      </c>
      <c r="D257" s="33" t="s">
        <v>221</v>
      </c>
    </row>
    <row r="258" spans="1:4">
      <c r="A258" s="31">
        <v>256</v>
      </c>
      <c r="B258" s="31" t="s">
        <v>527</v>
      </c>
      <c r="C258" s="71">
        <v>5</v>
      </c>
      <c r="D258" s="33" t="s">
        <v>931</v>
      </c>
    </row>
    <row r="259" spans="1:4">
      <c r="A259" s="31">
        <v>257</v>
      </c>
      <c r="B259" s="31" t="s">
        <v>9</v>
      </c>
      <c r="C259" s="71">
        <v>1</v>
      </c>
      <c r="D259" s="33" t="s">
        <v>222</v>
      </c>
    </row>
    <row r="260" spans="1:4">
      <c r="A260" s="31">
        <v>258</v>
      </c>
      <c r="B260" s="31" t="s">
        <v>348</v>
      </c>
      <c r="C260" s="71">
        <v>1</v>
      </c>
      <c r="D260" s="33" t="s">
        <v>223</v>
      </c>
    </row>
    <row r="261" spans="1:4">
      <c r="A261" s="31">
        <v>259</v>
      </c>
      <c r="B261" s="31" t="s">
        <v>438</v>
      </c>
      <c r="C261" s="71">
        <v>1</v>
      </c>
      <c r="D261" s="33" t="s">
        <v>224</v>
      </c>
    </row>
    <row r="262" spans="1:4">
      <c r="A262" s="31">
        <v>260</v>
      </c>
      <c r="B262" s="31" t="s">
        <v>629</v>
      </c>
      <c r="C262" s="71">
        <v>1</v>
      </c>
      <c r="D262" s="33" t="s">
        <v>225</v>
      </c>
    </row>
    <row r="263" spans="1:4">
      <c r="A263" s="31">
        <v>261</v>
      </c>
      <c r="B263" s="31" t="s">
        <v>630</v>
      </c>
      <c r="C263" s="71">
        <v>1</v>
      </c>
      <c r="D263" s="33" t="s">
        <v>226</v>
      </c>
    </row>
    <row r="264" spans="1:4">
      <c r="A264" s="31">
        <v>262</v>
      </c>
      <c r="B264" s="31" t="s">
        <v>337</v>
      </c>
      <c r="C264" s="71">
        <v>1</v>
      </c>
      <c r="D264" s="33" t="s">
        <v>675</v>
      </c>
    </row>
    <row r="265" spans="1:4">
      <c r="A265" s="31">
        <v>263</v>
      </c>
      <c r="B265" s="31" t="s">
        <v>377</v>
      </c>
      <c r="C265" s="71">
        <v>1</v>
      </c>
      <c r="D265" s="33" t="s">
        <v>706</v>
      </c>
    </row>
    <row r="266" spans="1:4">
      <c r="A266" s="31">
        <v>264</v>
      </c>
      <c r="B266" s="31" t="s">
        <v>475</v>
      </c>
      <c r="C266" s="71">
        <v>4</v>
      </c>
      <c r="D266" s="33" t="s">
        <v>227</v>
      </c>
    </row>
    <row r="267" spans="1:4">
      <c r="A267" s="31">
        <v>265</v>
      </c>
      <c r="B267" s="31" t="s">
        <v>586</v>
      </c>
      <c r="C267" s="71">
        <v>1</v>
      </c>
      <c r="D267" s="33" t="s">
        <v>332</v>
      </c>
    </row>
    <row r="268" spans="1:4">
      <c r="A268" s="31">
        <v>266</v>
      </c>
      <c r="B268" s="31" t="s">
        <v>228</v>
      </c>
      <c r="C268" s="71">
        <v>1</v>
      </c>
      <c r="D268" s="33" t="s">
        <v>707</v>
      </c>
    </row>
    <row r="269" spans="1:4">
      <c r="A269" s="31">
        <v>267</v>
      </c>
      <c r="B269" s="31" t="s">
        <v>609</v>
      </c>
      <c r="C269" s="71">
        <v>1</v>
      </c>
      <c r="D269" s="33" t="s">
        <v>229</v>
      </c>
    </row>
    <row r="270" spans="1:4">
      <c r="A270" s="31">
        <v>268</v>
      </c>
      <c r="B270" s="31" t="s">
        <v>291</v>
      </c>
      <c r="C270" s="71">
        <v>2</v>
      </c>
      <c r="D270" s="33" t="s">
        <v>292</v>
      </c>
    </row>
    <row r="271" spans="1:4">
      <c r="A271" s="31">
        <v>269</v>
      </c>
      <c r="B271" s="31" t="s">
        <v>340</v>
      </c>
      <c r="C271" s="71">
        <v>1</v>
      </c>
      <c r="D271" s="33" t="s">
        <v>686</v>
      </c>
    </row>
    <row r="272" spans="1:4">
      <c r="A272" s="31">
        <v>270</v>
      </c>
      <c r="B272" s="31" t="s">
        <v>546</v>
      </c>
      <c r="C272" s="71">
        <v>1</v>
      </c>
      <c r="D272" s="33" t="s">
        <v>231</v>
      </c>
    </row>
    <row r="273" spans="1:4">
      <c r="A273" s="31">
        <v>271</v>
      </c>
      <c r="B273" s="31" t="s">
        <v>349</v>
      </c>
      <c r="C273" s="71">
        <v>1</v>
      </c>
      <c r="D273" s="33" t="s">
        <v>687</v>
      </c>
    </row>
    <row r="274" spans="1:4">
      <c r="A274" s="31">
        <v>272</v>
      </c>
      <c r="B274" s="31" t="s">
        <v>476</v>
      </c>
      <c r="C274" s="71">
        <v>1</v>
      </c>
      <c r="D274" s="33" t="s">
        <v>232</v>
      </c>
    </row>
    <row r="275" spans="1:4">
      <c r="A275" s="31">
        <v>273</v>
      </c>
      <c r="B275" s="31" t="s">
        <v>308</v>
      </c>
      <c r="C275" s="71">
        <v>1</v>
      </c>
      <c r="D275" s="33" t="s">
        <v>309</v>
      </c>
    </row>
    <row r="276" spans="1:4">
      <c r="A276" s="31">
        <v>274</v>
      </c>
      <c r="B276" s="31" t="s">
        <v>547</v>
      </c>
      <c r="C276" s="71">
        <v>2</v>
      </c>
      <c r="D276" s="33" t="s">
        <v>293</v>
      </c>
    </row>
    <row r="277" spans="1:4">
      <c r="A277" s="31">
        <v>275</v>
      </c>
      <c r="B277" s="31" t="s">
        <v>498</v>
      </c>
      <c r="C277" s="71">
        <v>1</v>
      </c>
      <c r="D277" s="33" t="s">
        <v>501</v>
      </c>
    </row>
    <row r="278" spans="1:4">
      <c r="A278" s="31">
        <v>276</v>
      </c>
      <c r="B278" s="31" t="s">
        <v>499</v>
      </c>
      <c r="C278" s="71">
        <v>1</v>
      </c>
      <c r="D278" s="33" t="s">
        <v>502</v>
      </c>
    </row>
    <row r="279" spans="1:4">
      <c r="A279" s="31">
        <v>277</v>
      </c>
      <c r="B279" s="31" t="s">
        <v>500</v>
      </c>
      <c r="C279" s="71">
        <v>1</v>
      </c>
      <c r="D279" s="33" t="s">
        <v>503</v>
      </c>
    </row>
    <row r="280" spans="1:4">
      <c r="A280" s="31">
        <v>278</v>
      </c>
      <c r="B280" s="31" t="s">
        <v>378</v>
      </c>
      <c r="C280" s="71">
        <v>1</v>
      </c>
      <c r="D280" s="33" t="s">
        <v>708</v>
      </c>
    </row>
    <row r="281" spans="1:4">
      <c r="A281" s="31">
        <v>279</v>
      </c>
      <c r="B281" s="31" t="s">
        <v>362</v>
      </c>
      <c r="C281" s="71">
        <v>1</v>
      </c>
      <c r="D281" s="33" t="s">
        <v>14</v>
      </c>
    </row>
    <row r="282" spans="1:4">
      <c r="A282" s="31">
        <v>280</v>
      </c>
      <c r="B282" s="31" t="s">
        <v>350</v>
      </c>
      <c r="C282" s="71">
        <v>1</v>
      </c>
      <c r="D282" s="33" t="s">
        <v>235</v>
      </c>
    </row>
    <row r="283" spans="1:4">
      <c r="A283" s="31">
        <v>281</v>
      </c>
      <c r="B283" s="31" t="s">
        <v>477</v>
      </c>
      <c r="C283" s="71">
        <v>1</v>
      </c>
      <c r="D283" s="33" t="s">
        <v>236</v>
      </c>
    </row>
    <row r="284" spans="1:4">
      <c r="A284" s="31">
        <v>282</v>
      </c>
      <c r="B284" s="31" t="s">
        <v>478</v>
      </c>
      <c r="C284" s="71">
        <v>5</v>
      </c>
      <c r="D284" s="33" t="s">
        <v>237</v>
      </c>
    </row>
    <row r="285" spans="1:4">
      <c r="A285" s="31">
        <v>283</v>
      </c>
      <c r="B285" s="31" t="s">
        <v>619</v>
      </c>
      <c r="C285" s="71">
        <v>1</v>
      </c>
      <c r="D285" s="33" t="s">
        <v>713</v>
      </c>
    </row>
    <row r="286" spans="1:4">
      <c r="A286" s="31">
        <v>284</v>
      </c>
      <c r="B286" s="31" t="s">
        <v>55</v>
      </c>
      <c r="C286" s="71">
        <v>1</v>
      </c>
      <c r="D286" s="33" t="s">
        <v>238</v>
      </c>
    </row>
    <row r="287" spans="1:4">
      <c r="A287" s="31">
        <v>285</v>
      </c>
      <c r="B287" s="31" t="s">
        <v>304</v>
      </c>
      <c r="C287" s="71">
        <v>1</v>
      </c>
      <c r="D287" s="33" t="s">
        <v>305</v>
      </c>
    </row>
    <row r="288" spans="1:4">
      <c r="A288" s="31">
        <v>286</v>
      </c>
      <c r="B288" s="31" t="s">
        <v>610</v>
      </c>
      <c r="C288" s="71">
        <v>1</v>
      </c>
      <c r="D288" s="33" t="s">
        <v>239</v>
      </c>
    </row>
    <row r="289" spans="1:4">
      <c r="A289" s="31">
        <v>287</v>
      </c>
      <c r="B289" s="31" t="s">
        <v>611</v>
      </c>
      <c r="C289" s="71">
        <v>1</v>
      </c>
      <c r="D289" s="33" t="s">
        <v>240</v>
      </c>
    </row>
    <row r="290" spans="1:4">
      <c r="A290" s="31">
        <v>288</v>
      </c>
      <c r="B290" s="31" t="s">
        <v>587</v>
      </c>
      <c r="C290" s="71">
        <v>1</v>
      </c>
      <c r="D290" s="33" t="s">
        <v>241</v>
      </c>
    </row>
    <row r="291" spans="1:4">
      <c r="A291" s="31">
        <v>289</v>
      </c>
      <c r="B291" s="31" t="s">
        <v>338</v>
      </c>
      <c r="C291" s="71">
        <v>1</v>
      </c>
      <c r="D291" s="33" t="s">
        <v>676</v>
      </c>
    </row>
    <row r="292" spans="1:4">
      <c r="A292" s="31">
        <v>290</v>
      </c>
      <c r="B292" s="31" t="s">
        <v>449</v>
      </c>
      <c r="C292" s="71">
        <v>1</v>
      </c>
      <c r="D292" s="33" t="s">
        <v>242</v>
      </c>
    </row>
    <row r="293" spans="1:4">
      <c r="A293" s="31">
        <v>291</v>
      </c>
      <c r="B293" s="31" t="s">
        <v>548</v>
      </c>
      <c r="C293" s="71">
        <v>1</v>
      </c>
      <c r="D293" s="33" t="s">
        <v>243</v>
      </c>
    </row>
    <row r="294" spans="1:4">
      <c r="A294" s="31">
        <v>292</v>
      </c>
      <c r="B294" s="31" t="s">
        <v>588</v>
      </c>
      <c r="C294" s="71">
        <v>1</v>
      </c>
      <c r="D294" s="33" t="s">
        <v>245</v>
      </c>
    </row>
    <row r="295" spans="1:4">
      <c r="A295" s="31">
        <v>293</v>
      </c>
      <c r="B295" s="31" t="s">
        <v>479</v>
      </c>
      <c r="C295" s="71">
        <v>1</v>
      </c>
      <c r="D295" s="33" t="s">
        <v>244</v>
      </c>
    </row>
    <row r="296" spans="1:4">
      <c r="A296" s="31">
        <v>294</v>
      </c>
      <c r="B296" s="31" t="s">
        <v>632</v>
      </c>
      <c r="C296" s="71">
        <v>1</v>
      </c>
      <c r="D296" s="33" t="s">
        <v>247</v>
      </c>
    </row>
    <row r="297" spans="1:4">
      <c r="A297" s="31">
        <v>295</v>
      </c>
      <c r="B297" s="31" t="s">
        <v>612</v>
      </c>
      <c r="C297" s="71">
        <v>1</v>
      </c>
      <c r="D297" s="33" t="s">
        <v>246</v>
      </c>
    </row>
    <row r="298" spans="1:4">
      <c r="A298" s="31">
        <v>296</v>
      </c>
      <c r="B298" s="40" t="s">
        <v>921</v>
      </c>
      <c r="C298" s="71">
        <v>3</v>
      </c>
      <c r="D298" s="33" t="s">
        <v>922</v>
      </c>
    </row>
    <row r="299" spans="1:4">
      <c r="A299" s="31">
        <v>297</v>
      </c>
      <c r="B299" s="31" t="s">
        <v>317</v>
      </c>
      <c r="C299" s="71">
        <v>5</v>
      </c>
      <c r="D299" s="33" t="s">
        <v>318</v>
      </c>
    </row>
    <row r="300" spans="1:4">
      <c r="A300" s="31">
        <v>298</v>
      </c>
      <c r="B300" s="31" t="s">
        <v>351</v>
      </c>
      <c r="C300" s="71">
        <v>1</v>
      </c>
      <c r="D300" s="33" t="s">
        <v>688</v>
      </c>
    </row>
    <row r="301" spans="1:4">
      <c r="A301" s="31">
        <v>299</v>
      </c>
      <c r="B301" s="31" t="s">
        <v>549</v>
      </c>
      <c r="C301" s="71">
        <v>1</v>
      </c>
      <c r="D301" s="33" t="s">
        <v>248</v>
      </c>
    </row>
    <row r="302" spans="1:4">
      <c r="A302" s="31">
        <v>300</v>
      </c>
      <c r="B302" s="31" t="s">
        <v>613</v>
      </c>
      <c r="C302" s="71">
        <v>1</v>
      </c>
      <c r="D302" s="33" t="s">
        <v>249</v>
      </c>
    </row>
    <row r="303" spans="1:4">
      <c r="A303" s="31">
        <v>301</v>
      </c>
      <c r="B303" s="40" t="s">
        <v>941</v>
      </c>
      <c r="C303" s="71">
        <v>1</v>
      </c>
      <c r="D303" s="33" t="s">
        <v>127</v>
      </c>
    </row>
    <row r="304" spans="1:4">
      <c r="A304" s="31">
        <v>302</v>
      </c>
      <c r="B304" s="31" t="s">
        <v>533</v>
      </c>
      <c r="C304" s="71">
        <v>1</v>
      </c>
      <c r="D304" s="33" t="s">
        <v>250</v>
      </c>
    </row>
    <row r="305" spans="1:4">
      <c r="A305" s="31">
        <v>303</v>
      </c>
      <c r="B305" s="31" t="s">
        <v>415</v>
      </c>
      <c r="C305" s="71">
        <v>1</v>
      </c>
      <c r="D305" s="33" t="s">
        <v>251</v>
      </c>
    </row>
    <row r="306" spans="1:4">
      <c r="A306" s="31">
        <v>304</v>
      </c>
      <c r="B306" s="31" t="s">
        <v>589</v>
      </c>
      <c r="C306" s="71">
        <v>1</v>
      </c>
      <c r="D306" s="33" t="s">
        <v>252</v>
      </c>
    </row>
    <row r="307" spans="1:4">
      <c r="A307" s="31">
        <v>305</v>
      </c>
      <c r="B307" s="31" t="s">
        <v>908</v>
      </c>
      <c r="C307" s="71">
        <v>1</v>
      </c>
      <c r="D307" s="33" t="s">
        <v>682</v>
      </c>
    </row>
    <row r="308" spans="1:4">
      <c r="A308" s="31">
        <v>306</v>
      </c>
      <c r="B308" s="31" t="s">
        <v>590</v>
      </c>
      <c r="C308" s="71">
        <v>1</v>
      </c>
      <c r="D308" s="33" t="s">
        <v>253</v>
      </c>
    </row>
    <row r="309" spans="1:4">
      <c r="A309" s="31">
        <v>307</v>
      </c>
      <c r="B309" s="31" t="s">
        <v>591</v>
      </c>
      <c r="C309" s="71">
        <v>1</v>
      </c>
      <c r="D309" s="33" t="s">
        <v>254</v>
      </c>
    </row>
    <row r="310" spans="1:4">
      <c r="A310" s="31">
        <v>308</v>
      </c>
      <c r="B310" s="31" t="s">
        <v>534</v>
      </c>
      <c r="C310" s="71">
        <v>5</v>
      </c>
      <c r="D310" s="33" t="s">
        <v>255</v>
      </c>
    </row>
    <row r="311" spans="1:4">
      <c r="A311" s="31">
        <v>309</v>
      </c>
      <c r="B311" s="31" t="s">
        <v>625</v>
      </c>
      <c r="C311" s="71">
        <v>1</v>
      </c>
      <c r="D311" s="33" t="s">
        <v>256</v>
      </c>
    </row>
    <row r="312" spans="1:4">
      <c r="A312" s="31">
        <v>310</v>
      </c>
      <c r="B312" s="31" t="s">
        <v>535</v>
      </c>
      <c r="C312" s="71">
        <v>1</v>
      </c>
      <c r="D312" s="33" t="s">
        <v>257</v>
      </c>
    </row>
    <row r="313" spans="1:4">
      <c r="A313" s="31">
        <v>311</v>
      </c>
      <c r="B313" s="31" t="s">
        <v>480</v>
      </c>
      <c r="C313" s="71">
        <v>5</v>
      </c>
      <c r="D313" s="33" t="s">
        <v>258</v>
      </c>
    </row>
    <row r="314" spans="1:4">
      <c r="A314" s="31">
        <v>312</v>
      </c>
      <c r="B314" s="31" t="s">
        <v>614</v>
      </c>
      <c r="C314" s="71">
        <v>1</v>
      </c>
      <c r="D314" s="33" t="s">
        <v>259</v>
      </c>
    </row>
    <row r="315" spans="1:4">
      <c r="A315" s="31">
        <v>313</v>
      </c>
      <c r="B315" s="40" t="s">
        <v>923</v>
      </c>
      <c r="C315" s="71">
        <v>3</v>
      </c>
      <c r="D315" s="33" t="s">
        <v>924</v>
      </c>
    </row>
    <row r="316" spans="1:4">
      <c r="A316" s="31">
        <v>314</v>
      </c>
      <c r="B316" s="31" t="s">
        <v>416</v>
      </c>
      <c r="C316" s="71">
        <v>1</v>
      </c>
      <c r="D316" s="33" t="s">
        <v>260</v>
      </c>
    </row>
    <row r="317" spans="1:4">
      <c r="A317" s="31">
        <v>315</v>
      </c>
      <c r="B317" s="40" t="s">
        <v>925</v>
      </c>
      <c r="C317" s="71">
        <v>1</v>
      </c>
      <c r="D317" s="33" t="s">
        <v>673</v>
      </c>
    </row>
    <row r="318" spans="1:4">
      <c r="A318" s="31">
        <v>316</v>
      </c>
      <c r="B318" s="31" t="s">
        <v>363</v>
      </c>
      <c r="C318" s="71">
        <v>1</v>
      </c>
      <c r="D318" s="33" t="s">
        <v>670</v>
      </c>
    </row>
    <row r="319" spans="1:4">
      <c r="A319" s="31">
        <v>317</v>
      </c>
      <c r="B319" s="31" t="s">
        <v>417</v>
      </c>
      <c r="C319" s="71">
        <v>1</v>
      </c>
      <c r="D319" s="33" t="s">
        <v>911</v>
      </c>
    </row>
    <row r="320" spans="1:4">
      <c r="A320" s="31">
        <v>318</v>
      </c>
      <c r="B320" s="31" t="s">
        <v>909</v>
      </c>
      <c r="C320" s="71">
        <v>1</v>
      </c>
      <c r="D320" s="33" t="s">
        <v>910</v>
      </c>
    </row>
    <row r="321" spans="1:4">
      <c r="A321" s="31">
        <v>319</v>
      </c>
      <c r="B321" s="31" t="s">
        <v>60</v>
      </c>
      <c r="C321" s="71">
        <v>1</v>
      </c>
      <c r="D321" s="33" t="s">
        <v>496</v>
      </c>
    </row>
    <row r="322" spans="1:4">
      <c r="A322" s="31">
        <v>320</v>
      </c>
      <c r="B322" s="31" t="s">
        <v>352</v>
      </c>
      <c r="C322" s="71">
        <v>1</v>
      </c>
      <c r="D322" s="33" t="s">
        <v>689</v>
      </c>
    </row>
    <row r="323" spans="1:4">
      <c r="A323" s="31">
        <v>321</v>
      </c>
      <c r="B323" s="31" t="s">
        <v>379</v>
      </c>
      <c r="C323" s="71">
        <v>1</v>
      </c>
      <c r="D323" s="33" t="s">
        <v>709</v>
      </c>
    </row>
    <row r="324" spans="1:4">
      <c r="A324" s="31">
        <v>322</v>
      </c>
      <c r="B324" s="31" t="s">
        <v>418</v>
      </c>
      <c r="C324" s="71">
        <v>1</v>
      </c>
      <c r="D324" s="33" t="s">
        <v>261</v>
      </c>
    </row>
    <row r="325" spans="1:4">
      <c r="A325" s="31">
        <v>323</v>
      </c>
      <c r="B325" s="31" t="s">
        <v>488</v>
      </c>
      <c r="C325" s="71">
        <v>1</v>
      </c>
      <c r="D325" s="33" t="s">
        <v>262</v>
      </c>
    </row>
    <row r="326" spans="1:4">
      <c r="A326" s="31">
        <v>324</v>
      </c>
      <c r="B326" s="31" t="s">
        <v>450</v>
      </c>
      <c r="C326" s="71">
        <v>1</v>
      </c>
      <c r="D326" s="33" t="s">
        <v>263</v>
      </c>
    </row>
    <row r="327" spans="1:4">
      <c r="A327" s="31">
        <v>325</v>
      </c>
      <c r="B327" s="31" t="s">
        <v>419</v>
      </c>
      <c r="C327" s="71">
        <v>1</v>
      </c>
      <c r="D327" s="33" t="s">
        <v>264</v>
      </c>
    </row>
    <row r="328" spans="1:4">
      <c r="A328" s="31">
        <v>326</v>
      </c>
      <c r="B328" s="31" t="s">
        <v>592</v>
      </c>
      <c r="C328" s="71">
        <v>1</v>
      </c>
      <c r="D328" s="33" t="s">
        <v>265</v>
      </c>
    </row>
    <row r="329" spans="1:4">
      <c r="A329" s="31">
        <v>327</v>
      </c>
      <c r="B329" s="31" t="s">
        <v>451</v>
      </c>
      <c r="C329" s="71">
        <v>4</v>
      </c>
      <c r="D329" s="33" t="s">
        <v>266</v>
      </c>
    </row>
    <row r="330" spans="1:4">
      <c r="A330" s="31">
        <v>328</v>
      </c>
      <c r="B330" s="31" t="s">
        <v>489</v>
      </c>
      <c r="C330" s="71">
        <v>1</v>
      </c>
      <c r="D330" s="33" t="s">
        <v>272</v>
      </c>
    </row>
    <row r="331" spans="1:4">
      <c r="A331" s="31">
        <v>329</v>
      </c>
      <c r="B331" s="31" t="s">
        <v>452</v>
      </c>
      <c r="C331" s="71">
        <v>1</v>
      </c>
      <c r="D331" s="33" t="s">
        <v>273</v>
      </c>
    </row>
    <row r="332" spans="1:4">
      <c r="A332" s="31">
        <v>330</v>
      </c>
      <c r="B332" s="31" t="s">
        <v>490</v>
      </c>
      <c r="C332" s="71">
        <v>3</v>
      </c>
      <c r="D332" s="33" t="s">
        <v>274</v>
      </c>
    </row>
    <row r="333" spans="1:4">
      <c r="A333" s="31">
        <v>331</v>
      </c>
      <c r="B333" s="31" t="s">
        <v>420</v>
      </c>
      <c r="C333" s="71">
        <v>1</v>
      </c>
      <c r="D333" s="33" t="s">
        <v>275</v>
      </c>
    </row>
    <row r="334" spans="1:4">
      <c r="A334" s="31">
        <v>332</v>
      </c>
      <c r="B334" s="31" t="s">
        <v>491</v>
      </c>
      <c r="C334" s="71">
        <v>1</v>
      </c>
      <c r="D334" s="33" t="s">
        <v>276</v>
      </c>
    </row>
    <row r="335" spans="1:4">
      <c r="A335" s="31">
        <v>333</v>
      </c>
      <c r="B335" s="31" t="s">
        <v>620</v>
      </c>
      <c r="C335" s="71">
        <v>1</v>
      </c>
      <c r="D335" s="33" t="s">
        <v>277</v>
      </c>
    </row>
    <row r="336" spans="1:4">
      <c r="A336" s="31">
        <v>334</v>
      </c>
      <c r="B336" s="31" t="s">
        <v>453</v>
      </c>
      <c r="C336" s="71">
        <v>1</v>
      </c>
      <c r="D336" s="33" t="s">
        <v>278</v>
      </c>
    </row>
    <row r="337" spans="1:4">
      <c r="A337" s="31">
        <v>335</v>
      </c>
      <c r="B337" s="31" t="s">
        <v>421</v>
      </c>
      <c r="C337" s="71">
        <v>1</v>
      </c>
      <c r="D337" s="33" t="s">
        <v>279</v>
      </c>
    </row>
    <row r="338" spans="1:4">
      <c r="A338" s="31">
        <v>336</v>
      </c>
      <c r="B338" s="31" t="s">
        <v>5</v>
      </c>
      <c r="C338" s="71">
        <v>3</v>
      </c>
      <c r="D338" s="33" t="s">
        <v>8</v>
      </c>
    </row>
    <row r="339" spans="1:4">
      <c r="A339" s="31">
        <v>337</v>
      </c>
      <c r="B339" s="31" t="s">
        <v>536</v>
      </c>
      <c r="C339" s="71">
        <v>5</v>
      </c>
      <c r="D339" s="33" t="s">
        <v>280</v>
      </c>
    </row>
    <row r="340" spans="1:4">
      <c r="A340" s="31">
        <v>338</v>
      </c>
      <c r="B340" s="31" t="s">
        <v>671</v>
      </c>
      <c r="C340" s="71">
        <v>5</v>
      </c>
      <c r="D340" s="33" t="s">
        <v>319</v>
      </c>
    </row>
    <row r="341" spans="1:4">
      <c r="A341" s="31">
        <v>339</v>
      </c>
      <c r="B341" s="31" t="s">
        <v>593</v>
      </c>
      <c r="C341" s="71">
        <v>1</v>
      </c>
      <c r="D341" s="33" t="s">
        <v>281</v>
      </c>
    </row>
    <row r="342" spans="1:4">
      <c r="A342" s="31">
        <v>340</v>
      </c>
      <c r="B342" s="31" t="s">
        <v>422</v>
      </c>
      <c r="C342" s="71">
        <v>1</v>
      </c>
      <c r="D342" s="33" t="s">
        <v>282</v>
      </c>
    </row>
    <row r="343" spans="1:4">
      <c r="A343" s="31">
        <v>341</v>
      </c>
      <c r="B343" s="31" t="s">
        <v>380</v>
      </c>
      <c r="C343" s="71">
        <v>1</v>
      </c>
      <c r="D343" s="33" t="s">
        <v>710</v>
      </c>
    </row>
    <row r="344" spans="1:4">
      <c r="A344" s="31">
        <v>342</v>
      </c>
      <c r="B344" s="31" t="s">
        <v>537</v>
      </c>
      <c r="C344" s="71">
        <v>4</v>
      </c>
      <c r="D344" s="33" t="s">
        <v>283</v>
      </c>
    </row>
    <row r="345" spans="1:4">
      <c r="A345" s="31">
        <v>343</v>
      </c>
      <c r="B345" s="31" t="s">
        <v>381</v>
      </c>
      <c r="C345" s="71">
        <v>1</v>
      </c>
      <c r="D345" s="33" t="s">
        <v>711</v>
      </c>
    </row>
    <row r="489" spans="1:6">
      <c r="B489" s="54"/>
    </row>
    <row r="494" spans="1:6">
      <c r="B494" s="31" t="s">
        <v>714</v>
      </c>
    </row>
    <row r="495" spans="1:6">
      <c r="A495" s="31">
        <v>1</v>
      </c>
      <c r="B495" s="40" t="s">
        <v>745</v>
      </c>
      <c r="D495" s="40" t="s">
        <v>777</v>
      </c>
    </row>
    <row r="496" spans="1:6">
      <c r="A496" s="31">
        <v>2</v>
      </c>
      <c r="B496" s="40" t="s">
        <v>746</v>
      </c>
      <c r="D496" s="40" t="s">
        <v>763</v>
      </c>
      <c r="F496" s="40" t="s">
        <v>778</v>
      </c>
    </row>
    <row r="497" spans="1:6">
      <c r="A497" s="31">
        <v>3</v>
      </c>
      <c r="B497" s="40" t="s">
        <v>747</v>
      </c>
      <c r="D497" s="40" t="s">
        <v>764</v>
      </c>
      <c r="F497" s="40" t="s">
        <v>778</v>
      </c>
    </row>
    <row r="498" spans="1:6">
      <c r="A498" s="31">
        <v>4</v>
      </c>
      <c r="B498" s="40" t="s">
        <v>851</v>
      </c>
      <c r="D498" s="40" t="s">
        <v>852</v>
      </c>
      <c r="E498" s="40" t="s">
        <v>765</v>
      </c>
      <c r="F498" s="40" t="s">
        <v>778</v>
      </c>
    </row>
    <row r="499" spans="1:6">
      <c r="A499" s="31">
        <v>5</v>
      </c>
      <c r="B499" s="40" t="s">
        <v>748</v>
      </c>
      <c r="D499" s="40" t="s">
        <v>766</v>
      </c>
      <c r="E499" s="40" t="s">
        <v>765</v>
      </c>
      <c r="F499" s="40" t="s">
        <v>778</v>
      </c>
    </row>
    <row r="500" spans="1:6">
      <c r="A500" s="31">
        <v>6</v>
      </c>
      <c r="B500" s="40" t="s">
        <v>853</v>
      </c>
      <c r="D500" s="40" t="s">
        <v>854</v>
      </c>
      <c r="E500" s="40" t="s">
        <v>765</v>
      </c>
      <c r="F500" s="40" t="s">
        <v>778</v>
      </c>
    </row>
  </sheetData>
  <sheetProtection algorithmName="SHA-512" hashValue="f+TVXvZt+TF8hVCqw8tP5VqSNxNDUN/nS2+uCWyHdeeNorZHmeYVtPHcmoWdlP1yXz8R7ti1lNz6q54Hz36k2A==" saltValue="RN5wi6GA6Yr2egTcMEBKKw==" spinCount="100000" sheet="1" objects="1" scenarios="1"/>
  <customSheetViews>
    <customSheetView guid="{8B6F97DF-C947-48D2-9784-61CE00853B70}" scale="90" printArea="1" showRuler="0">
      <selection activeCell="B3" sqref="B3"/>
      <pageMargins left="0.75" right="0.75" top="1" bottom="1" header="0.5" footer="0.5"/>
      <pageSetup paperSize="9" scale="87" orientation="portrait" r:id="rId1"/>
      <headerFooter alignWithMargins="0"/>
    </customSheetView>
  </customSheetViews>
  <phoneticPr fontId="33" type="noConversion"/>
  <printOptions gridLines="1"/>
  <pageMargins left="0.25" right="0.25" top="0.75" bottom="0.75" header="0.3" footer="0.3"/>
  <pageSetup paperSize="9" scale="89"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autoPageBreaks="0" fitToPage="1"/>
  </sheetPr>
  <dimension ref="A1:U3608"/>
  <sheetViews>
    <sheetView showGridLines="0" showZeros="0" showOutlineSymbols="0" topLeftCell="A38" zoomScaleNormal="100" workbookViewId="0">
      <selection activeCell="E65" sqref="E65"/>
    </sheetView>
  </sheetViews>
  <sheetFormatPr defaultColWidth="9.140625" defaultRowHeight="12.75"/>
  <cols>
    <col min="1" max="1" width="0.42578125" style="32" customWidth="1"/>
    <col min="2" max="2" width="3.140625" style="32" customWidth="1"/>
    <col min="3" max="10" width="9.140625" style="32"/>
    <col min="11" max="11" width="9.5703125" style="32" customWidth="1"/>
    <col min="12" max="14" width="9.140625" style="32"/>
    <col min="15" max="15" width="14.5703125" style="32" customWidth="1"/>
    <col min="16" max="19" width="9.140625" style="32"/>
    <col min="20" max="20" width="10.7109375" style="32" bestFit="1" customWidth="1"/>
    <col min="21" max="16384" width="9.140625" style="32"/>
  </cols>
  <sheetData>
    <row r="1" spans="1:21" s="54" customFormat="1" ht="6.75" customHeight="1">
      <c r="A1" s="32"/>
    </row>
    <row r="2" spans="1:21" s="54" customFormat="1">
      <c r="A2" s="32"/>
      <c r="C2" s="55" t="s">
        <v>723</v>
      </c>
      <c r="M2" s="65"/>
      <c r="N2" s="56"/>
      <c r="O2" s="56"/>
      <c r="T2" s="240"/>
      <c r="U2" s="242"/>
    </row>
    <row r="3" spans="1:21" s="54" customFormat="1">
      <c r="A3" s="32"/>
      <c r="B3" s="57" t="s">
        <v>715</v>
      </c>
      <c r="C3" s="54" t="s">
        <v>528</v>
      </c>
      <c r="M3" s="42"/>
      <c r="N3" s="56"/>
      <c r="O3" s="56"/>
      <c r="T3" s="240"/>
      <c r="U3" s="241"/>
    </row>
    <row r="4" spans="1:21" s="54" customFormat="1">
      <c r="A4" s="32"/>
      <c r="B4" s="57" t="s">
        <v>715</v>
      </c>
      <c r="C4" s="64" t="s">
        <v>861</v>
      </c>
      <c r="M4" s="42"/>
      <c r="N4" s="56"/>
      <c r="O4" s="56"/>
      <c r="T4" s="240"/>
      <c r="U4" s="241"/>
    </row>
    <row r="5" spans="1:21" s="54" customFormat="1">
      <c r="A5" s="32"/>
      <c r="B5" s="57" t="s">
        <v>715</v>
      </c>
      <c r="C5" s="54" t="s">
        <v>330</v>
      </c>
      <c r="M5" s="42"/>
      <c r="N5" s="56"/>
      <c r="O5" s="56"/>
      <c r="T5" s="240"/>
      <c r="U5" s="241"/>
    </row>
    <row r="6" spans="1:21" s="54" customFormat="1">
      <c r="A6" s="32"/>
      <c r="B6" s="57" t="s">
        <v>715</v>
      </c>
      <c r="C6" s="54" t="s">
        <v>724</v>
      </c>
      <c r="M6" s="42"/>
      <c r="N6" s="56"/>
      <c r="O6" s="56"/>
      <c r="T6" s="240"/>
      <c r="U6" s="241"/>
    </row>
    <row r="7" spans="1:21" s="54" customFormat="1">
      <c r="A7" s="32"/>
      <c r="B7" s="57" t="s">
        <v>715</v>
      </c>
      <c r="C7" s="64" t="s">
        <v>837</v>
      </c>
      <c r="M7" s="42"/>
      <c r="N7" s="56"/>
      <c r="O7" s="56"/>
      <c r="T7" s="240"/>
      <c r="U7" s="245"/>
    </row>
    <row r="8" spans="1:21" s="54" customFormat="1" ht="12.6" customHeight="1">
      <c r="A8" s="32"/>
      <c r="T8" s="240"/>
      <c r="U8" s="241"/>
    </row>
    <row r="9" spans="1:21" s="54" customFormat="1" ht="13.9" customHeight="1">
      <c r="A9" s="32"/>
      <c r="B9" s="57"/>
      <c r="C9" s="54" t="s">
        <v>329</v>
      </c>
      <c r="T9" s="240"/>
      <c r="U9" s="243"/>
    </row>
    <row r="10" spans="1:21" s="54" customFormat="1" ht="12.6" customHeight="1">
      <c r="A10" s="32"/>
      <c r="C10" s="55" t="s">
        <v>870</v>
      </c>
      <c r="T10" s="240"/>
      <c r="U10" s="241"/>
    </row>
    <row r="11" spans="1:21" s="54" customFormat="1" ht="19.149999999999999" customHeight="1">
      <c r="A11" s="32"/>
      <c r="C11" s="54" t="s">
        <v>1</v>
      </c>
      <c r="T11" s="240"/>
      <c r="U11" s="241"/>
    </row>
    <row r="12" spans="1:21" s="54" customFormat="1" ht="12.6" customHeight="1">
      <c r="A12" s="32"/>
      <c r="C12" s="54" t="s">
        <v>732</v>
      </c>
      <c r="G12"/>
      <c r="T12" s="240"/>
      <c r="U12" s="241"/>
    </row>
    <row r="13" spans="1:21" s="54" customFormat="1" ht="12.6" customHeight="1">
      <c r="A13" s="32"/>
      <c r="B13" s="57" t="s">
        <v>715</v>
      </c>
      <c r="C13" s="54" t="s">
        <v>721</v>
      </c>
      <c r="E13" s="54" t="s">
        <v>529</v>
      </c>
      <c r="G13"/>
      <c r="T13" s="240"/>
      <c r="U13" s="241"/>
    </row>
    <row r="14" spans="1:21" s="54" customFormat="1" ht="12.6" customHeight="1">
      <c r="A14" s="32"/>
      <c r="B14" s="57" t="s">
        <v>715</v>
      </c>
      <c r="C14" s="54" t="s">
        <v>286</v>
      </c>
      <c r="G14"/>
      <c r="T14" s="240"/>
      <c r="U14" s="241"/>
    </row>
    <row r="15" spans="1:21" s="54" customFormat="1" ht="12.6" customHeight="1">
      <c r="A15" s="32"/>
      <c r="B15" s="57"/>
      <c r="C15" s="54" t="s">
        <v>287</v>
      </c>
      <c r="F15" s="63"/>
      <c r="T15" s="240"/>
      <c r="U15" s="241"/>
    </row>
    <row r="16" spans="1:21" s="54" customFormat="1" ht="12.6" customHeight="1">
      <c r="A16" s="32"/>
      <c r="B16" s="57" t="s">
        <v>715</v>
      </c>
      <c r="C16" s="54" t="s">
        <v>530</v>
      </c>
      <c r="F16"/>
      <c r="T16" s="240"/>
      <c r="U16" s="241"/>
    </row>
    <row r="17" spans="1:21" s="54" customFormat="1" ht="12.6" customHeight="1">
      <c r="A17" s="32"/>
      <c r="B17" s="57"/>
      <c r="C17" s="54" t="s">
        <v>0</v>
      </c>
      <c r="F17"/>
      <c r="T17" s="240"/>
      <c r="U17" s="241"/>
    </row>
    <row r="18" spans="1:21" s="54" customFormat="1" ht="12.6" customHeight="1">
      <c r="A18" s="32"/>
      <c r="B18" s="57"/>
      <c r="C18" s="64" t="s">
        <v>857</v>
      </c>
      <c r="F18"/>
      <c r="T18" s="240"/>
      <c r="U18" s="241"/>
    </row>
    <row r="19" spans="1:21" s="54" customFormat="1" ht="12.6" customHeight="1">
      <c r="A19" s="32"/>
      <c r="B19" s="57"/>
      <c r="C19" s="64"/>
      <c r="F19"/>
      <c r="T19" s="240"/>
      <c r="U19" s="241"/>
    </row>
    <row r="20" spans="1:21" s="54" customFormat="1" ht="12.6" customHeight="1">
      <c r="A20" s="32"/>
      <c r="B20" s="57"/>
      <c r="C20" s="55" t="s">
        <v>858</v>
      </c>
      <c r="F20"/>
      <c r="T20" s="240"/>
      <c r="U20" s="241"/>
    </row>
    <row r="21" spans="1:21" s="54" customFormat="1" ht="12.6" customHeight="1">
      <c r="A21" s="32"/>
      <c r="B21" s="57" t="s">
        <v>715</v>
      </c>
      <c r="C21" s="62" t="s">
        <v>87</v>
      </c>
      <c r="D21" s="62"/>
      <c r="E21" s="62"/>
      <c r="F21"/>
      <c r="T21" s="240"/>
      <c r="U21" s="241"/>
    </row>
    <row r="22" spans="1:21" s="54" customFormat="1" ht="12.6" customHeight="1">
      <c r="A22" s="32"/>
      <c r="B22" s="57"/>
      <c r="D22" s="54" t="s">
        <v>88</v>
      </c>
      <c r="F22" s="63"/>
      <c r="T22" s="240"/>
      <c r="U22" s="241"/>
    </row>
    <row r="23" spans="1:21" s="54" customFormat="1" ht="12.6" customHeight="1">
      <c r="A23" s="32"/>
      <c r="B23" s="57"/>
      <c r="D23" s="54" t="s">
        <v>89</v>
      </c>
      <c r="F23"/>
      <c r="T23" s="240"/>
      <c r="U23" s="241"/>
    </row>
    <row r="24" spans="1:21" s="54" customFormat="1" ht="12.6" customHeight="1">
      <c r="A24" s="32"/>
      <c r="B24" s="57"/>
      <c r="D24" s="64" t="s">
        <v>838</v>
      </c>
      <c r="F24"/>
      <c r="T24" s="240"/>
      <c r="U24" s="241"/>
    </row>
    <row r="25" spans="1:21" s="54" customFormat="1" ht="12.6" customHeight="1">
      <c r="A25" s="32"/>
      <c r="B25" s="57"/>
      <c r="D25" s="64" t="s">
        <v>839</v>
      </c>
      <c r="T25" s="240"/>
      <c r="U25" s="241"/>
    </row>
    <row r="26" spans="1:21" s="54" customFormat="1" ht="12.6" customHeight="1">
      <c r="A26" s="32"/>
      <c r="B26" s="57"/>
      <c r="D26" s="62" t="s">
        <v>90</v>
      </c>
      <c r="E26" s="62"/>
      <c r="T26" s="240"/>
      <c r="U26" s="241"/>
    </row>
    <row r="27" spans="1:21" s="54" customFormat="1" ht="12.6" customHeight="1">
      <c r="A27" s="32"/>
      <c r="B27" s="57"/>
      <c r="D27" s="54" t="s">
        <v>531</v>
      </c>
      <c r="T27" s="240"/>
      <c r="U27" s="241"/>
    </row>
    <row r="28" spans="1:21" s="54" customFormat="1" ht="12.6" customHeight="1">
      <c r="A28" s="32"/>
      <c r="B28" s="57"/>
      <c r="D28" s="54" t="s">
        <v>532</v>
      </c>
      <c r="T28" s="240"/>
      <c r="U28" s="241"/>
    </row>
    <row r="29" spans="1:21" s="54" customFormat="1" ht="12.6" customHeight="1">
      <c r="A29" s="32"/>
      <c r="B29" s="57" t="s">
        <v>715</v>
      </c>
      <c r="C29" s="64" t="s">
        <v>873</v>
      </c>
      <c r="T29" s="240"/>
      <c r="U29" s="241"/>
    </row>
    <row r="30" spans="1:21" s="54" customFormat="1" ht="12.6" customHeight="1">
      <c r="A30" s="32"/>
      <c r="B30" s="57" t="s">
        <v>715</v>
      </c>
      <c r="C30" s="54" t="s">
        <v>327</v>
      </c>
      <c r="T30" s="240"/>
      <c r="U30" s="241"/>
    </row>
    <row r="31" spans="1:21" s="54" customFormat="1" ht="12.6" customHeight="1">
      <c r="A31" s="32"/>
      <c r="B31" s="57" t="s">
        <v>715</v>
      </c>
      <c r="C31" s="54" t="s">
        <v>288</v>
      </c>
      <c r="T31" s="240"/>
      <c r="U31" s="241"/>
    </row>
    <row r="32" spans="1:21" s="54" customFormat="1" ht="12.6" customHeight="1">
      <c r="A32" s="32"/>
      <c r="B32" s="57"/>
      <c r="C32" s="54" t="s">
        <v>720</v>
      </c>
      <c r="T32" s="240"/>
      <c r="U32" s="241"/>
    </row>
    <row r="33" spans="1:21" s="54" customFormat="1" ht="12.6" customHeight="1">
      <c r="A33" s="32"/>
      <c r="B33" s="57" t="s">
        <v>715</v>
      </c>
      <c r="C33" s="64" t="s">
        <v>871</v>
      </c>
      <c r="T33" s="240"/>
      <c r="U33" s="241"/>
    </row>
    <row r="34" spans="1:21" s="54" customFormat="1" ht="12.6" customHeight="1">
      <c r="A34" s="32"/>
      <c r="B34" s="57" t="s">
        <v>715</v>
      </c>
      <c r="C34" s="64" t="s">
        <v>872</v>
      </c>
      <c r="T34" s="240"/>
      <c r="U34" s="241"/>
    </row>
    <row r="35" spans="1:21" s="54" customFormat="1" ht="12.6" customHeight="1">
      <c r="A35" s="32"/>
      <c r="B35" s="57" t="s">
        <v>715</v>
      </c>
      <c r="C35" s="64" t="s">
        <v>859</v>
      </c>
      <c r="T35" s="240"/>
      <c r="U35" s="241"/>
    </row>
    <row r="36" spans="1:21" s="54" customFormat="1" ht="12.6" customHeight="1">
      <c r="A36" s="32"/>
      <c r="B36" s="57"/>
      <c r="C36" s="64" t="s">
        <v>860</v>
      </c>
      <c r="T36" s="240"/>
      <c r="U36" s="241"/>
    </row>
    <row r="37" spans="1:21" s="54" customFormat="1" ht="12.6" customHeight="1">
      <c r="A37" s="32"/>
      <c r="B37" s="57" t="s">
        <v>715</v>
      </c>
      <c r="C37" s="64" t="s">
        <v>738</v>
      </c>
      <c r="T37" s="240"/>
      <c r="U37" s="241"/>
    </row>
    <row r="38" spans="1:21" s="54" customFormat="1" ht="12.6" customHeight="1">
      <c r="A38" s="32"/>
      <c r="B38" s="57" t="s">
        <v>715</v>
      </c>
      <c r="C38" s="54" t="s">
        <v>320</v>
      </c>
      <c r="T38" s="240"/>
      <c r="U38" s="241"/>
    </row>
    <row r="39" spans="1:21" s="54" customFormat="1" ht="12.6" customHeight="1">
      <c r="A39" s="32"/>
      <c r="B39" s="57"/>
      <c r="T39" s="240"/>
      <c r="U39" s="241"/>
    </row>
    <row r="40" spans="1:21" s="54" customFormat="1" ht="12.6" customHeight="1">
      <c r="A40" s="32"/>
      <c r="B40" s="57"/>
      <c r="C40" s="55" t="s">
        <v>884</v>
      </c>
      <c r="T40" s="240"/>
      <c r="U40" s="241"/>
    </row>
    <row r="41" spans="1:21" s="54" customFormat="1" ht="12.6" customHeight="1">
      <c r="A41" s="32"/>
      <c r="B41" s="57" t="s">
        <v>715</v>
      </c>
      <c r="C41" s="54" t="s">
        <v>289</v>
      </c>
      <c r="T41" s="240"/>
      <c r="U41" s="241"/>
    </row>
    <row r="42" spans="1:21" s="54" customFormat="1" ht="12.6" customHeight="1">
      <c r="A42" s="32"/>
      <c r="B42" s="57" t="s">
        <v>715</v>
      </c>
      <c r="C42" s="64" t="s">
        <v>883</v>
      </c>
      <c r="T42" s="240"/>
      <c r="U42" s="241"/>
    </row>
    <row r="43" spans="1:21" s="54" customFormat="1" ht="12.6" customHeight="1">
      <c r="A43" s="32"/>
      <c r="B43" s="57"/>
      <c r="C43" s="64" t="s">
        <v>879</v>
      </c>
      <c r="T43" s="240"/>
      <c r="U43" s="241"/>
    </row>
    <row r="44" spans="1:21" s="54" customFormat="1">
      <c r="A44" s="32"/>
      <c r="B44" s="57" t="s">
        <v>715</v>
      </c>
      <c r="C44" s="64" t="s">
        <v>874</v>
      </c>
      <c r="T44" s="240"/>
      <c r="U44" s="241"/>
    </row>
    <row r="45" spans="1:21" s="54" customFormat="1">
      <c r="A45" s="32"/>
      <c r="B45" s="57"/>
      <c r="C45" s="64" t="s">
        <v>862</v>
      </c>
      <c r="T45" s="240"/>
      <c r="U45" s="241"/>
    </row>
    <row r="46" spans="1:21" s="54" customFormat="1" ht="13.15" customHeight="1">
      <c r="A46" s="32"/>
      <c r="B46" s="57"/>
      <c r="C46" s="54" t="s">
        <v>328</v>
      </c>
      <c r="T46" s="240"/>
      <c r="U46" s="241"/>
    </row>
    <row r="47" spans="1:21" s="54" customFormat="1">
      <c r="A47" s="32"/>
      <c r="T47" s="240"/>
      <c r="U47" s="241"/>
    </row>
    <row r="48" spans="1:21" s="54" customFormat="1">
      <c r="A48" s="32"/>
      <c r="B48" s="57"/>
      <c r="C48" s="55" t="s">
        <v>894</v>
      </c>
      <c r="T48" s="240"/>
      <c r="U48" s="241"/>
    </row>
    <row r="49" spans="1:21" s="54" customFormat="1">
      <c r="A49" s="32"/>
      <c r="B49" s="57" t="s">
        <v>715</v>
      </c>
      <c r="C49" s="64" t="s">
        <v>876</v>
      </c>
      <c r="T49" s="240"/>
      <c r="U49" s="241"/>
    </row>
    <row r="50" spans="1:21" s="54" customFormat="1">
      <c r="A50" s="32"/>
      <c r="B50" s="57"/>
      <c r="C50" s="64" t="s">
        <v>877</v>
      </c>
      <c r="H50" s="63"/>
      <c r="I50"/>
      <c r="J50"/>
      <c r="K50"/>
      <c r="T50" s="240"/>
      <c r="U50" s="244"/>
    </row>
    <row r="51" spans="1:21" s="54" customFormat="1">
      <c r="A51" s="32"/>
      <c r="B51" s="57" t="s">
        <v>715</v>
      </c>
      <c r="C51" s="64" t="s">
        <v>856</v>
      </c>
      <c r="H51"/>
      <c r="I51"/>
      <c r="J51"/>
      <c r="K51"/>
      <c r="T51" s="240"/>
      <c r="U51" s="241"/>
    </row>
    <row r="52" spans="1:21" s="54" customFormat="1">
      <c r="A52" s="32"/>
      <c r="B52" s="57"/>
      <c r="C52" s="64" t="s">
        <v>843</v>
      </c>
      <c r="H52"/>
      <c r="I52"/>
      <c r="J52"/>
      <c r="K52"/>
      <c r="T52" s="240"/>
      <c r="U52" s="241"/>
    </row>
    <row r="53" spans="1:21" s="54" customFormat="1">
      <c r="A53" s="32"/>
      <c r="B53" s="57" t="s">
        <v>715</v>
      </c>
      <c r="C53" s="64" t="s">
        <v>844</v>
      </c>
      <c r="H53"/>
      <c r="I53"/>
      <c r="J53"/>
      <c r="K53"/>
      <c r="T53" s="240"/>
      <c r="U53" s="241"/>
    </row>
    <row r="54" spans="1:21" s="54" customFormat="1">
      <c r="A54" s="32"/>
      <c r="B54" s="57" t="s">
        <v>715</v>
      </c>
      <c r="C54" s="64" t="s">
        <v>842</v>
      </c>
      <c r="H54"/>
      <c r="I54"/>
      <c r="J54"/>
      <c r="K54"/>
      <c r="T54" s="240"/>
      <c r="U54" s="241"/>
    </row>
    <row r="55" spans="1:21" s="54" customFormat="1">
      <c r="A55" s="32"/>
      <c r="B55" s="57" t="s">
        <v>715</v>
      </c>
      <c r="C55" s="64" t="s">
        <v>895</v>
      </c>
      <c r="H55"/>
      <c r="I55"/>
      <c r="J55"/>
      <c r="K55"/>
      <c r="T55" s="240"/>
      <c r="U55" s="241"/>
    </row>
    <row r="56" spans="1:21" s="54" customFormat="1">
      <c r="A56" s="32"/>
      <c r="B56" s="57"/>
      <c r="C56" s="55" t="s">
        <v>893</v>
      </c>
      <c r="H56"/>
      <c r="I56"/>
      <c r="J56"/>
      <c r="K56"/>
      <c r="T56" s="240"/>
      <c r="U56" s="241"/>
    </row>
    <row r="57" spans="1:21" s="54" customFormat="1">
      <c r="A57" s="32"/>
      <c r="B57" s="57"/>
      <c r="C57" s="55" t="s">
        <v>896</v>
      </c>
      <c r="H57"/>
      <c r="I57"/>
      <c r="J57"/>
      <c r="K57"/>
      <c r="T57" s="240"/>
      <c r="U57" s="241"/>
    </row>
    <row r="58" spans="1:21" s="54" customFormat="1">
      <c r="A58" s="32"/>
      <c r="B58" s="57"/>
      <c r="C58" s="64" t="s">
        <v>897</v>
      </c>
      <c r="H58"/>
      <c r="I58"/>
      <c r="J58"/>
      <c r="K58"/>
      <c r="T58" s="240"/>
      <c r="U58" s="241"/>
    </row>
    <row r="59" spans="1:21" s="54" customFormat="1">
      <c r="A59" s="32"/>
      <c r="B59" s="57"/>
      <c r="C59" s="64" t="s">
        <v>898</v>
      </c>
      <c r="H59"/>
      <c r="I59"/>
      <c r="J59"/>
      <c r="K59"/>
      <c r="T59" s="240"/>
      <c r="U59" s="241"/>
    </row>
    <row r="60" spans="1:21" s="54" customFormat="1">
      <c r="A60" s="32"/>
      <c r="B60" s="57" t="s">
        <v>715</v>
      </c>
      <c r="C60" s="64" t="s">
        <v>880</v>
      </c>
      <c r="T60" s="240"/>
      <c r="U60" s="241"/>
    </row>
    <row r="61" spans="1:21" s="54" customFormat="1">
      <c r="A61" s="32"/>
      <c r="B61" s="57"/>
      <c r="C61" s="64" t="s">
        <v>875</v>
      </c>
      <c r="T61" s="240"/>
      <c r="U61" s="242"/>
    </row>
    <row r="62" spans="1:21" s="54" customFormat="1">
      <c r="A62" s="32"/>
      <c r="B62" s="57" t="s">
        <v>715</v>
      </c>
      <c r="C62" s="64" t="s">
        <v>840</v>
      </c>
      <c r="T62" s="240"/>
      <c r="U62" s="245"/>
    </row>
    <row r="63" spans="1:21" s="54" customFormat="1">
      <c r="A63" s="32"/>
      <c r="B63" s="57"/>
      <c r="C63" s="64" t="s">
        <v>866</v>
      </c>
      <c r="T63" s="240"/>
      <c r="U63" s="245"/>
    </row>
    <row r="64" spans="1:21" s="54" customFormat="1">
      <c r="A64" s="32"/>
      <c r="T64" s="240"/>
      <c r="U64" s="245"/>
    </row>
    <row r="65" spans="1:21" s="54" customFormat="1">
      <c r="A65" s="32"/>
      <c r="C65" s="55" t="s">
        <v>867</v>
      </c>
      <c r="T65" s="240"/>
      <c r="U65" s="245"/>
    </row>
    <row r="66" spans="1:21" s="54" customFormat="1">
      <c r="A66" s="32"/>
      <c r="B66" s="57" t="s">
        <v>715</v>
      </c>
      <c r="C66" s="64" t="s">
        <v>868</v>
      </c>
      <c r="T66" s="240"/>
      <c r="U66" s="245"/>
    </row>
    <row r="67" spans="1:21" s="54" customFormat="1">
      <c r="A67" s="32"/>
      <c r="C67" s="64" t="s">
        <v>869</v>
      </c>
      <c r="T67" s="240"/>
      <c r="U67" s="245"/>
    </row>
    <row r="68" spans="1:21" s="54" customFormat="1">
      <c r="A68" s="32"/>
      <c r="B68" s="57" t="s">
        <v>715</v>
      </c>
      <c r="C68" s="64" t="s">
        <v>841</v>
      </c>
      <c r="T68" s="240"/>
      <c r="U68" s="245"/>
    </row>
    <row r="69" spans="1:21" s="54" customFormat="1">
      <c r="A69" s="32"/>
      <c r="B69" s="57" t="s">
        <v>715</v>
      </c>
      <c r="C69" s="64" t="s">
        <v>881</v>
      </c>
      <c r="G69" s="63"/>
      <c r="T69" s="240"/>
      <c r="U69" s="245"/>
    </row>
    <row r="70" spans="1:21" s="54" customFormat="1">
      <c r="A70" s="32"/>
      <c r="C70" s="64" t="s">
        <v>882</v>
      </c>
      <c r="G70"/>
      <c r="T70" s="240"/>
      <c r="U70" s="245"/>
    </row>
    <row r="71" spans="1:21" s="54" customFormat="1">
      <c r="A71" s="32"/>
      <c r="G71"/>
      <c r="T71" s="240"/>
      <c r="U71" s="245"/>
    </row>
    <row r="72" spans="1:21" s="54" customFormat="1">
      <c r="A72" s="32"/>
      <c r="C72" s="55" t="s">
        <v>722</v>
      </c>
    </row>
    <row r="73" spans="1:21" s="54" customFormat="1">
      <c r="A73" s="32"/>
      <c r="C73" s="64" t="s">
        <v>864</v>
      </c>
    </row>
    <row r="74" spans="1:21" s="54" customFormat="1">
      <c r="A74" s="32"/>
      <c r="C74" s="64" t="s">
        <v>865</v>
      </c>
    </row>
    <row r="75" spans="1:21" s="54" customFormat="1">
      <c r="A75" s="32"/>
      <c r="C75" s="54" t="s">
        <v>899</v>
      </c>
    </row>
    <row r="76" spans="1:21" s="54" customFormat="1">
      <c r="A76" s="32"/>
    </row>
    <row r="77" spans="1:21" s="54" customFormat="1">
      <c r="A77" s="32"/>
    </row>
    <row r="78" spans="1:21" s="54" customFormat="1">
      <c r="A78" s="32"/>
    </row>
    <row r="79" spans="1:21" s="54" customFormat="1">
      <c r="A79" s="32"/>
    </row>
    <row r="80" spans="1:21" s="54" customFormat="1">
      <c r="A80" s="32"/>
    </row>
    <row r="81" spans="1:1" s="54" customFormat="1">
      <c r="A81" s="32"/>
    </row>
    <row r="82" spans="1:1" s="54" customFormat="1">
      <c r="A82" s="32"/>
    </row>
    <row r="83" spans="1:1" s="54" customFormat="1">
      <c r="A83" s="32"/>
    </row>
    <row r="84" spans="1:1" s="54" customFormat="1">
      <c r="A84" s="32"/>
    </row>
    <row r="85" spans="1:1" s="54" customFormat="1">
      <c r="A85" s="32"/>
    </row>
    <row r="86" spans="1:1" s="54" customFormat="1">
      <c r="A86" s="32"/>
    </row>
    <row r="87" spans="1:1" s="54" customFormat="1">
      <c r="A87" s="32"/>
    </row>
    <row r="88" spans="1:1" s="54" customFormat="1">
      <c r="A88" s="32"/>
    </row>
    <row r="89" spans="1:1" s="54" customFormat="1">
      <c r="A89" s="32"/>
    </row>
    <row r="90" spans="1:1" s="54" customFormat="1">
      <c r="A90" s="32"/>
    </row>
    <row r="91" spans="1:1" s="54" customFormat="1">
      <c r="A91" s="32"/>
    </row>
    <row r="92" spans="1:1" s="54" customFormat="1">
      <c r="A92" s="32"/>
    </row>
    <row r="93" spans="1:1" s="54" customFormat="1">
      <c r="A93" s="32"/>
    </row>
    <row r="94" spans="1:1" s="54" customFormat="1">
      <c r="A94" s="32"/>
    </row>
    <row r="95" spans="1:1" s="54" customFormat="1">
      <c r="A95" s="32"/>
    </row>
    <row r="96" spans="1:1" s="54" customFormat="1">
      <c r="A96" s="32"/>
    </row>
    <row r="97" spans="1:1" s="54" customFormat="1">
      <c r="A97" s="32"/>
    </row>
    <row r="98" spans="1:1" s="54" customFormat="1">
      <c r="A98" s="32"/>
    </row>
    <row r="99" spans="1:1" s="54" customFormat="1">
      <c r="A99" s="32"/>
    </row>
    <row r="100" spans="1:1" s="54" customFormat="1">
      <c r="A100" s="32"/>
    </row>
    <row r="101" spans="1:1" s="54" customFormat="1">
      <c r="A101" s="32"/>
    </row>
    <row r="102" spans="1:1" s="54" customFormat="1">
      <c r="A102" s="32"/>
    </row>
    <row r="103" spans="1:1" s="54" customFormat="1">
      <c r="A103" s="32"/>
    </row>
    <row r="104" spans="1:1" s="54" customFormat="1">
      <c r="A104" s="32"/>
    </row>
    <row r="105" spans="1:1" s="54" customFormat="1">
      <c r="A105" s="32"/>
    </row>
    <row r="106" spans="1:1" s="54" customFormat="1">
      <c r="A106" s="32"/>
    </row>
    <row r="107" spans="1:1" s="54" customFormat="1">
      <c r="A107" s="32"/>
    </row>
    <row r="108" spans="1:1" s="54" customFormat="1">
      <c r="A108" s="32"/>
    </row>
    <row r="109" spans="1:1" s="54" customFormat="1">
      <c r="A109" s="32"/>
    </row>
    <row r="110" spans="1:1" s="54" customFormat="1">
      <c r="A110" s="32"/>
    </row>
    <row r="111" spans="1:1" s="54" customFormat="1">
      <c r="A111" s="32"/>
    </row>
    <row r="112" spans="1:1" s="54" customFormat="1">
      <c r="A112" s="32"/>
    </row>
    <row r="113" spans="1:1" s="54" customFormat="1">
      <c r="A113" s="32"/>
    </row>
    <row r="114" spans="1:1" s="54" customFormat="1">
      <c r="A114" s="32"/>
    </row>
    <row r="115" spans="1:1" s="54" customFormat="1">
      <c r="A115" s="32"/>
    </row>
    <row r="116" spans="1:1" s="54" customFormat="1">
      <c r="A116" s="32"/>
    </row>
    <row r="117" spans="1:1" s="54" customFormat="1">
      <c r="A117" s="32"/>
    </row>
    <row r="118" spans="1:1" s="54" customFormat="1">
      <c r="A118" s="32"/>
    </row>
    <row r="119" spans="1:1" s="54" customFormat="1">
      <c r="A119" s="32"/>
    </row>
    <row r="120" spans="1:1" s="54" customFormat="1">
      <c r="A120" s="32"/>
    </row>
    <row r="121" spans="1:1" s="54" customFormat="1">
      <c r="A121" s="32"/>
    </row>
    <row r="122" spans="1:1" s="54" customFormat="1">
      <c r="A122" s="32"/>
    </row>
    <row r="123" spans="1:1" s="54" customFormat="1">
      <c r="A123" s="32"/>
    </row>
    <row r="124" spans="1:1" s="54" customFormat="1">
      <c r="A124" s="32"/>
    </row>
    <row r="125" spans="1:1" s="54" customFormat="1">
      <c r="A125" s="32"/>
    </row>
    <row r="126" spans="1:1" s="54" customFormat="1">
      <c r="A126" s="32"/>
    </row>
    <row r="127" spans="1:1" s="54" customFormat="1">
      <c r="A127" s="32"/>
    </row>
    <row r="128" spans="1:1" s="54" customFormat="1">
      <c r="A128" s="32"/>
    </row>
    <row r="129" spans="1:1" s="54" customFormat="1">
      <c r="A129" s="32"/>
    </row>
    <row r="130" spans="1:1" s="54" customFormat="1">
      <c r="A130" s="32"/>
    </row>
    <row r="131" spans="1:1" s="54" customFormat="1">
      <c r="A131" s="32"/>
    </row>
    <row r="132" spans="1:1" s="54" customFormat="1">
      <c r="A132" s="32"/>
    </row>
    <row r="133" spans="1:1" s="54" customFormat="1">
      <c r="A133" s="32"/>
    </row>
    <row r="134" spans="1:1" s="54" customFormat="1">
      <c r="A134" s="32"/>
    </row>
    <row r="135" spans="1:1" s="54" customFormat="1">
      <c r="A135" s="32"/>
    </row>
    <row r="136" spans="1:1" s="54" customFormat="1">
      <c r="A136" s="32"/>
    </row>
    <row r="137" spans="1:1" s="54" customFormat="1">
      <c r="A137" s="32"/>
    </row>
    <row r="138" spans="1:1" s="54" customFormat="1">
      <c r="A138" s="32"/>
    </row>
    <row r="139" spans="1:1" s="54" customFormat="1">
      <c r="A139" s="32"/>
    </row>
    <row r="140" spans="1:1" s="54" customFormat="1">
      <c r="A140" s="32"/>
    </row>
    <row r="141" spans="1:1" s="54" customFormat="1">
      <c r="A141" s="32"/>
    </row>
    <row r="142" spans="1:1" s="54" customFormat="1">
      <c r="A142" s="32"/>
    </row>
    <row r="143" spans="1:1" s="54" customFormat="1">
      <c r="A143" s="32"/>
    </row>
    <row r="144" spans="1:1" s="54" customFormat="1">
      <c r="A144" s="32"/>
    </row>
    <row r="145" spans="1:1" s="54" customFormat="1">
      <c r="A145" s="32"/>
    </row>
    <row r="146" spans="1:1" s="54" customFormat="1">
      <c r="A146" s="32"/>
    </row>
    <row r="147" spans="1:1" s="54" customFormat="1">
      <c r="A147" s="32"/>
    </row>
    <row r="148" spans="1:1" s="54" customFormat="1">
      <c r="A148" s="32"/>
    </row>
    <row r="149" spans="1:1" s="54" customFormat="1">
      <c r="A149" s="32"/>
    </row>
    <row r="150" spans="1:1" s="54" customFormat="1">
      <c r="A150" s="32"/>
    </row>
    <row r="151" spans="1:1" s="54" customFormat="1">
      <c r="A151" s="32"/>
    </row>
    <row r="152" spans="1:1" s="54" customFormat="1">
      <c r="A152" s="32"/>
    </row>
    <row r="153" spans="1:1" s="54" customFormat="1">
      <c r="A153" s="32"/>
    </row>
    <row r="154" spans="1:1" s="54" customFormat="1">
      <c r="A154" s="32"/>
    </row>
    <row r="155" spans="1:1" s="54" customFormat="1">
      <c r="A155" s="32"/>
    </row>
    <row r="156" spans="1:1" s="54" customFormat="1">
      <c r="A156" s="32"/>
    </row>
    <row r="157" spans="1:1" s="54" customFormat="1">
      <c r="A157" s="32"/>
    </row>
    <row r="158" spans="1:1" s="54" customFormat="1">
      <c r="A158" s="32"/>
    </row>
    <row r="159" spans="1:1" s="54" customFormat="1">
      <c r="A159" s="32"/>
    </row>
    <row r="160" spans="1:1" s="54" customFormat="1">
      <c r="A160" s="32"/>
    </row>
    <row r="161" spans="1:1" s="54" customFormat="1">
      <c r="A161" s="32"/>
    </row>
    <row r="162" spans="1:1" s="54" customFormat="1">
      <c r="A162" s="32"/>
    </row>
    <row r="163" spans="1:1" s="54" customFormat="1">
      <c r="A163" s="32"/>
    </row>
    <row r="164" spans="1:1" s="54" customFormat="1">
      <c r="A164" s="32"/>
    </row>
    <row r="165" spans="1:1" s="54" customFormat="1">
      <c r="A165" s="32"/>
    </row>
    <row r="166" spans="1:1" s="54" customFormat="1">
      <c r="A166" s="32"/>
    </row>
    <row r="167" spans="1:1" s="54" customFormat="1">
      <c r="A167" s="32"/>
    </row>
    <row r="168" spans="1:1" s="54" customFormat="1">
      <c r="A168" s="32"/>
    </row>
    <row r="169" spans="1:1" s="54" customFormat="1">
      <c r="A169" s="32"/>
    </row>
    <row r="170" spans="1:1" s="54" customFormat="1">
      <c r="A170" s="32"/>
    </row>
    <row r="171" spans="1:1" s="54" customFormat="1">
      <c r="A171" s="32"/>
    </row>
    <row r="172" spans="1:1" s="54" customFormat="1">
      <c r="A172" s="32"/>
    </row>
    <row r="173" spans="1:1" s="54" customFormat="1">
      <c r="A173" s="32"/>
    </row>
    <row r="174" spans="1:1" s="54" customFormat="1">
      <c r="A174" s="32"/>
    </row>
    <row r="175" spans="1:1" s="54" customFormat="1">
      <c r="A175" s="32"/>
    </row>
    <row r="176" spans="1:1" s="54" customFormat="1">
      <c r="A176" s="32"/>
    </row>
    <row r="177" spans="1:1" s="54" customFormat="1">
      <c r="A177" s="32"/>
    </row>
    <row r="178" spans="1:1" s="54" customFormat="1">
      <c r="A178" s="32"/>
    </row>
    <row r="179" spans="1:1" s="54" customFormat="1">
      <c r="A179" s="32"/>
    </row>
    <row r="180" spans="1:1" s="54" customFormat="1">
      <c r="A180" s="32"/>
    </row>
    <row r="181" spans="1:1" s="54" customFormat="1">
      <c r="A181" s="32"/>
    </row>
    <row r="182" spans="1:1" s="54" customFormat="1">
      <c r="A182" s="32"/>
    </row>
    <row r="183" spans="1:1" s="54" customFormat="1">
      <c r="A183" s="32"/>
    </row>
    <row r="184" spans="1:1" s="54" customFormat="1">
      <c r="A184" s="32"/>
    </row>
    <row r="185" spans="1:1" s="54" customFormat="1">
      <c r="A185" s="32"/>
    </row>
    <row r="186" spans="1:1" s="54" customFormat="1">
      <c r="A186" s="32"/>
    </row>
    <row r="187" spans="1:1" s="54" customFormat="1">
      <c r="A187" s="32"/>
    </row>
    <row r="188" spans="1:1" s="54" customFormat="1">
      <c r="A188" s="32"/>
    </row>
    <row r="189" spans="1:1" s="54" customFormat="1">
      <c r="A189" s="32"/>
    </row>
    <row r="190" spans="1:1" s="54" customFormat="1">
      <c r="A190" s="32"/>
    </row>
    <row r="191" spans="1:1" s="54" customFormat="1">
      <c r="A191" s="32"/>
    </row>
    <row r="192" spans="1:1" s="54" customFormat="1">
      <c r="A192" s="32"/>
    </row>
    <row r="193" spans="1:1" s="54" customFormat="1">
      <c r="A193" s="32"/>
    </row>
    <row r="194" spans="1:1" s="54" customFormat="1">
      <c r="A194" s="32"/>
    </row>
    <row r="195" spans="1:1" s="54" customFormat="1">
      <c r="A195" s="32"/>
    </row>
    <row r="196" spans="1:1" s="54" customFormat="1">
      <c r="A196" s="32"/>
    </row>
    <row r="197" spans="1:1" s="54" customFormat="1">
      <c r="A197" s="32"/>
    </row>
    <row r="198" spans="1:1" s="54" customFormat="1">
      <c r="A198" s="32"/>
    </row>
    <row r="199" spans="1:1" s="54" customFormat="1">
      <c r="A199" s="32"/>
    </row>
    <row r="200" spans="1:1" s="54" customFormat="1">
      <c r="A200" s="32"/>
    </row>
    <row r="201" spans="1:1" s="54" customFormat="1">
      <c r="A201" s="32"/>
    </row>
    <row r="202" spans="1:1" s="54" customFormat="1">
      <c r="A202" s="32"/>
    </row>
    <row r="203" spans="1:1" s="54" customFormat="1">
      <c r="A203" s="32"/>
    </row>
    <row r="204" spans="1:1" s="54" customFormat="1">
      <c r="A204" s="32"/>
    </row>
    <row r="205" spans="1:1" s="54" customFormat="1">
      <c r="A205" s="32"/>
    </row>
    <row r="206" spans="1:1" s="54" customFormat="1">
      <c r="A206" s="32"/>
    </row>
    <row r="207" spans="1:1" s="54" customFormat="1">
      <c r="A207" s="32"/>
    </row>
    <row r="208" spans="1:1" s="54" customFormat="1">
      <c r="A208" s="32"/>
    </row>
    <row r="209" spans="1:1" s="54" customFormat="1">
      <c r="A209" s="32"/>
    </row>
    <row r="210" spans="1:1" s="54" customFormat="1">
      <c r="A210" s="32"/>
    </row>
    <row r="211" spans="1:1" s="54" customFormat="1">
      <c r="A211" s="32"/>
    </row>
    <row r="212" spans="1:1" s="54" customFormat="1">
      <c r="A212" s="32"/>
    </row>
    <row r="213" spans="1:1" s="54" customFormat="1">
      <c r="A213" s="32"/>
    </row>
    <row r="214" spans="1:1" s="54" customFormat="1">
      <c r="A214" s="32"/>
    </row>
    <row r="215" spans="1:1" s="54" customFormat="1">
      <c r="A215" s="32"/>
    </row>
    <row r="216" spans="1:1" s="54" customFormat="1">
      <c r="A216" s="32"/>
    </row>
    <row r="217" spans="1:1" s="54" customFormat="1">
      <c r="A217" s="32"/>
    </row>
    <row r="218" spans="1:1" s="54" customFormat="1">
      <c r="A218" s="32"/>
    </row>
    <row r="219" spans="1:1" s="54" customFormat="1">
      <c r="A219" s="32"/>
    </row>
    <row r="220" spans="1:1" s="54" customFormat="1">
      <c r="A220" s="32"/>
    </row>
    <row r="221" spans="1:1" s="54" customFormat="1">
      <c r="A221" s="32"/>
    </row>
    <row r="222" spans="1:1" s="54" customFormat="1">
      <c r="A222" s="32"/>
    </row>
    <row r="223" spans="1:1" s="54" customFormat="1">
      <c r="A223" s="32"/>
    </row>
    <row r="224" spans="1:1" s="54" customFormat="1">
      <c r="A224" s="32"/>
    </row>
    <row r="225" spans="1:1" s="54" customFormat="1">
      <c r="A225" s="32"/>
    </row>
    <row r="226" spans="1:1" s="54" customFormat="1">
      <c r="A226" s="32"/>
    </row>
    <row r="227" spans="1:1" s="54" customFormat="1">
      <c r="A227" s="32"/>
    </row>
    <row r="228" spans="1:1" s="54" customFormat="1">
      <c r="A228" s="32"/>
    </row>
    <row r="229" spans="1:1" s="54" customFormat="1">
      <c r="A229" s="32"/>
    </row>
    <row r="230" spans="1:1" s="54" customFormat="1">
      <c r="A230" s="32"/>
    </row>
    <row r="231" spans="1:1" s="54" customFormat="1">
      <c r="A231" s="32"/>
    </row>
    <row r="232" spans="1:1" s="54" customFormat="1">
      <c r="A232" s="32"/>
    </row>
    <row r="233" spans="1:1" s="54" customFormat="1">
      <c r="A233" s="32"/>
    </row>
    <row r="234" spans="1:1" s="54" customFormat="1">
      <c r="A234" s="32"/>
    </row>
    <row r="235" spans="1:1" s="54" customFormat="1">
      <c r="A235" s="32"/>
    </row>
    <row r="236" spans="1:1" s="54" customFormat="1">
      <c r="A236" s="32"/>
    </row>
    <row r="237" spans="1:1" s="54" customFormat="1">
      <c r="A237" s="32"/>
    </row>
    <row r="238" spans="1:1" s="54" customFormat="1">
      <c r="A238" s="32"/>
    </row>
    <row r="239" spans="1:1" s="54" customFormat="1">
      <c r="A239" s="32"/>
    </row>
    <row r="240" spans="1:1" s="54" customFormat="1">
      <c r="A240" s="32"/>
    </row>
    <row r="241" spans="1:1" s="54" customFormat="1">
      <c r="A241" s="32"/>
    </row>
    <row r="242" spans="1:1" s="54" customFormat="1">
      <c r="A242" s="32"/>
    </row>
    <row r="243" spans="1:1" s="54" customFormat="1">
      <c r="A243" s="32"/>
    </row>
    <row r="244" spans="1:1" s="54" customFormat="1">
      <c r="A244" s="32"/>
    </row>
    <row r="245" spans="1:1" s="54" customFormat="1">
      <c r="A245" s="32"/>
    </row>
    <row r="246" spans="1:1" s="54" customFormat="1">
      <c r="A246" s="32"/>
    </row>
    <row r="247" spans="1:1" s="54" customFormat="1">
      <c r="A247" s="32"/>
    </row>
    <row r="248" spans="1:1" s="54" customFormat="1">
      <c r="A248" s="32"/>
    </row>
    <row r="249" spans="1:1" s="54" customFormat="1">
      <c r="A249" s="32"/>
    </row>
    <row r="250" spans="1:1" s="54" customFormat="1">
      <c r="A250" s="32"/>
    </row>
    <row r="251" spans="1:1" s="54" customFormat="1">
      <c r="A251" s="32"/>
    </row>
    <row r="252" spans="1:1" s="54" customFormat="1">
      <c r="A252" s="32"/>
    </row>
    <row r="253" spans="1:1" s="54" customFormat="1">
      <c r="A253" s="32"/>
    </row>
    <row r="254" spans="1:1" s="54" customFormat="1">
      <c r="A254" s="32"/>
    </row>
    <row r="255" spans="1:1" s="54" customFormat="1">
      <c r="A255" s="32"/>
    </row>
    <row r="256" spans="1:1" s="54" customFormat="1">
      <c r="A256" s="32"/>
    </row>
    <row r="257" spans="1:1" s="54" customFormat="1">
      <c r="A257" s="32"/>
    </row>
    <row r="258" spans="1:1" s="54" customFormat="1">
      <c r="A258" s="32"/>
    </row>
    <row r="259" spans="1:1" s="54" customFormat="1">
      <c r="A259" s="32"/>
    </row>
    <row r="260" spans="1:1" s="54" customFormat="1">
      <c r="A260" s="32"/>
    </row>
    <row r="261" spans="1:1" s="54" customFormat="1">
      <c r="A261" s="32"/>
    </row>
    <row r="262" spans="1:1" s="54" customFormat="1">
      <c r="A262" s="32"/>
    </row>
    <row r="263" spans="1:1" s="54" customFormat="1">
      <c r="A263" s="32"/>
    </row>
    <row r="264" spans="1:1" s="54" customFormat="1">
      <c r="A264" s="32"/>
    </row>
    <row r="265" spans="1:1" s="54" customFormat="1">
      <c r="A265" s="32"/>
    </row>
    <row r="266" spans="1:1" s="54" customFormat="1">
      <c r="A266" s="32"/>
    </row>
    <row r="267" spans="1:1" s="54" customFormat="1">
      <c r="A267" s="32"/>
    </row>
    <row r="268" spans="1:1" s="54" customFormat="1">
      <c r="A268" s="32"/>
    </row>
    <row r="269" spans="1:1" s="54" customFormat="1">
      <c r="A269" s="32"/>
    </row>
    <row r="270" spans="1:1" s="54" customFormat="1">
      <c r="A270" s="32"/>
    </row>
    <row r="271" spans="1:1" s="54" customFormat="1">
      <c r="A271" s="32"/>
    </row>
    <row r="272" spans="1:1" s="54" customFormat="1">
      <c r="A272" s="32"/>
    </row>
    <row r="273" spans="1:1" s="54" customFormat="1">
      <c r="A273" s="32"/>
    </row>
    <row r="274" spans="1:1" s="54" customFormat="1">
      <c r="A274" s="32"/>
    </row>
    <row r="275" spans="1:1" s="54" customFormat="1">
      <c r="A275" s="32"/>
    </row>
    <row r="276" spans="1:1" s="54" customFormat="1">
      <c r="A276" s="32"/>
    </row>
    <row r="277" spans="1:1" s="54" customFormat="1">
      <c r="A277" s="32"/>
    </row>
    <row r="278" spans="1:1" s="54" customFormat="1">
      <c r="A278" s="32"/>
    </row>
    <row r="279" spans="1:1" s="54" customFormat="1">
      <c r="A279" s="32"/>
    </row>
    <row r="280" spans="1:1" s="54" customFormat="1">
      <c r="A280" s="32"/>
    </row>
    <row r="281" spans="1:1" s="54" customFormat="1">
      <c r="A281" s="32"/>
    </row>
    <row r="282" spans="1:1" s="54" customFormat="1">
      <c r="A282" s="32"/>
    </row>
    <row r="283" spans="1:1" s="54" customFormat="1">
      <c r="A283" s="32"/>
    </row>
    <row r="284" spans="1:1" s="54" customFormat="1">
      <c r="A284" s="32"/>
    </row>
    <row r="285" spans="1:1" s="54" customFormat="1">
      <c r="A285" s="32"/>
    </row>
    <row r="286" spans="1:1" s="54" customFormat="1">
      <c r="A286" s="32"/>
    </row>
    <row r="287" spans="1:1" s="54" customFormat="1">
      <c r="A287" s="32"/>
    </row>
    <row r="288" spans="1:1" s="54" customFormat="1">
      <c r="A288" s="32"/>
    </row>
    <row r="289" spans="1:1" s="54" customFormat="1">
      <c r="A289" s="32"/>
    </row>
    <row r="290" spans="1:1" s="54" customFormat="1">
      <c r="A290" s="32"/>
    </row>
    <row r="291" spans="1:1" s="54" customFormat="1">
      <c r="A291" s="32"/>
    </row>
    <row r="292" spans="1:1" s="54" customFormat="1">
      <c r="A292" s="32"/>
    </row>
    <row r="293" spans="1:1" s="54" customFormat="1">
      <c r="A293" s="32"/>
    </row>
    <row r="294" spans="1:1" s="54" customFormat="1">
      <c r="A294" s="32"/>
    </row>
    <row r="295" spans="1:1" s="54" customFormat="1">
      <c r="A295" s="32"/>
    </row>
    <row r="296" spans="1:1" s="54" customFormat="1">
      <c r="A296" s="32"/>
    </row>
    <row r="297" spans="1:1" s="54" customFormat="1">
      <c r="A297" s="32"/>
    </row>
    <row r="298" spans="1:1" s="54" customFormat="1">
      <c r="A298" s="32"/>
    </row>
    <row r="299" spans="1:1" s="54" customFormat="1">
      <c r="A299" s="32"/>
    </row>
    <row r="300" spans="1:1" s="54" customFormat="1">
      <c r="A300" s="32"/>
    </row>
    <row r="301" spans="1:1" s="54" customFormat="1">
      <c r="A301" s="32"/>
    </row>
    <row r="302" spans="1:1" s="54" customFormat="1">
      <c r="A302" s="32"/>
    </row>
    <row r="303" spans="1:1" s="54" customFormat="1">
      <c r="A303" s="32"/>
    </row>
    <row r="304" spans="1:1" s="54" customFormat="1">
      <c r="A304" s="32"/>
    </row>
    <row r="305" spans="1:1" s="54" customFormat="1">
      <c r="A305" s="32"/>
    </row>
    <row r="306" spans="1:1" s="54" customFormat="1">
      <c r="A306" s="32"/>
    </row>
    <row r="307" spans="1:1" s="54" customFormat="1">
      <c r="A307" s="32"/>
    </row>
    <row r="308" spans="1:1" s="54" customFormat="1">
      <c r="A308" s="32"/>
    </row>
    <row r="309" spans="1:1" s="54" customFormat="1">
      <c r="A309" s="32"/>
    </row>
    <row r="310" spans="1:1" s="54" customFormat="1">
      <c r="A310" s="32"/>
    </row>
    <row r="311" spans="1:1" s="54" customFormat="1">
      <c r="A311" s="32"/>
    </row>
    <row r="312" spans="1:1" s="54" customFormat="1">
      <c r="A312" s="32"/>
    </row>
    <row r="313" spans="1:1" s="54" customFormat="1">
      <c r="A313" s="32"/>
    </row>
    <row r="314" spans="1:1" s="54" customFormat="1">
      <c r="A314" s="32"/>
    </row>
    <row r="315" spans="1:1" s="54" customFormat="1">
      <c r="A315" s="32"/>
    </row>
    <row r="316" spans="1:1" s="54" customFormat="1">
      <c r="A316" s="32"/>
    </row>
    <row r="317" spans="1:1" s="54" customFormat="1">
      <c r="A317" s="32"/>
    </row>
    <row r="318" spans="1:1" s="54" customFormat="1">
      <c r="A318" s="32"/>
    </row>
    <row r="319" spans="1:1" s="54" customFormat="1">
      <c r="A319" s="32"/>
    </row>
    <row r="320" spans="1:1" s="54" customFormat="1">
      <c r="A320" s="32"/>
    </row>
    <row r="321" spans="1:1" s="54" customFormat="1">
      <c r="A321" s="32"/>
    </row>
    <row r="322" spans="1:1" s="54" customFormat="1">
      <c r="A322" s="32"/>
    </row>
    <row r="323" spans="1:1" s="54" customFormat="1">
      <c r="A323" s="32"/>
    </row>
    <row r="324" spans="1:1" s="54" customFormat="1">
      <c r="A324" s="32"/>
    </row>
    <row r="325" spans="1:1" s="54" customFormat="1">
      <c r="A325" s="32"/>
    </row>
    <row r="326" spans="1:1" s="54" customFormat="1">
      <c r="A326" s="32"/>
    </row>
    <row r="327" spans="1:1" s="54" customFormat="1">
      <c r="A327" s="32"/>
    </row>
    <row r="328" spans="1:1" s="54" customFormat="1">
      <c r="A328" s="32"/>
    </row>
    <row r="329" spans="1:1" s="54" customFormat="1">
      <c r="A329" s="32"/>
    </row>
    <row r="330" spans="1:1" s="54" customFormat="1">
      <c r="A330" s="32"/>
    </row>
    <row r="331" spans="1:1" s="54" customFormat="1">
      <c r="A331" s="32"/>
    </row>
    <row r="332" spans="1:1" s="54" customFormat="1">
      <c r="A332" s="32"/>
    </row>
    <row r="333" spans="1:1" s="54" customFormat="1">
      <c r="A333" s="32"/>
    </row>
    <row r="334" spans="1:1" s="54" customFormat="1">
      <c r="A334" s="32"/>
    </row>
    <row r="335" spans="1:1" s="54" customFormat="1">
      <c r="A335" s="32"/>
    </row>
    <row r="336" spans="1:1" s="54" customFormat="1">
      <c r="A336" s="32"/>
    </row>
    <row r="337" spans="1:1" s="54" customFormat="1">
      <c r="A337" s="32"/>
    </row>
    <row r="338" spans="1:1" s="54" customFormat="1">
      <c r="A338" s="32"/>
    </row>
    <row r="339" spans="1:1" s="54" customFormat="1">
      <c r="A339" s="32"/>
    </row>
    <row r="340" spans="1:1" s="54" customFormat="1">
      <c r="A340" s="32"/>
    </row>
    <row r="341" spans="1:1" s="54" customFormat="1">
      <c r="A341" s="32"/>
    </row>
    <row r="342" spans="1:1" s="54" customFormat="1">
      <c r="A342" s="32"/>
    </row>
    <row r="343" spans="1:1" s="54" customFormat="1">
      <c r="A343" s="32"/>
    </row>
    <row r="344" spans="1:1" s="54" customFormat="1">
      <c r="A344" s="32"/>
    </row>
    <row r="345" spans="1:1" s="54" customFormat="1">
      <c r="A345" s="32"/>
    </row>
    <row r="346" spans="1:1" s="54" customFormat="1">
      <c r="A346" s="32"/>
    </row>
    <row r="347" spans="1:1" s="54" customFormat="1">
      <c r="A347" s="32"/>
    </row>
    <row r="348" spans="1:1" s="54" customFormat="1">
      <c r="A348" s="32"/>
    </row>
    <row r="349" spans="1:1" s="54" customFormat="1">
      <c r="A349" s="32"/>
    </row>
    <row r="350" spans="1:1" s="54" customFormat="1">
      <c r="A350" s="32"/>
    </row>
    <row r="351" spans="1:1" s="54" customFormat="1">
      <c r="A351" s="32"/>
    </row>
    <row r="352" spans="1:1" s="54" customFormat="1">
      <c r="A352" s="32"/>
    </row>
    <row r="353" spans="1:1" s="54" customFormat="1">
      <c r="A353" s="32"/>
    </row>
    <row r="354" spans="1:1" s="54" customFormat="1">
      <c r="A354" s="32"/>
    </row>
    <row r="355" spans="1:1" s="54" customFormat="1">
      <c r="A355" s="32"/>
    </row>
    <row r="356" spans="1:1" s="54" customFormat="1">
      <c r="A356" s="32"/>
    </row>
    <row r="357" spans="1:1" s="54" customFormat="1">
      <c r="A357" s="32"/>
    </row>
    <row r="358" spans="1:1" s="54" customFormat="1">
      <c r="A358" s="32"/>
    </row>
    <row r="359" spans="1:1" s="54" customFormat="1">
      <c r="A359" s="32"/>
    </row>
    <row r="360" spans="1:1" s="54" customFormat="1">
      <c r="A360" s="32"/>
    </row>
    <row r="361" spans="1:1" s="54" customFormat="1">
      <c r="A361" s="32"/>
    </row>
    <row r="362" spans="1:1" s="54" customFormat="1">
      <c r="A362" s="32"/>
    </row>
    <row r="363" spans="1:1" s="54" customFormat="1">
      <c r="A363" s="32"/>
    </row>
    <row r="364" spans="1:1" s="54" customFormat="1">
      <c r="A364" s="32"/>
    </row>
    <row r="365" spans="1:1" s="54" customFormat="1">
      <c r="A365" s="32"/>
    </row>
    <row r="366" spans="1:1" s="54" customFormat="1">
      <c r="A366" s="32"/>
    </row>
    <row r="367" spans="1:1" s="54" customFormat="1">
      <c r="A367" s="32"/>
    </row>
    <row r="368" spans="1:1" s="54" customFormat="1">
      <c r="A368" s="32"/>
    </row>
    <row r="369" spans="1:1" s="54" customFormat="1">
      <c r="A369" s="32"/>
    </row>
    <row r="370" spans="1:1" s="54" customFormat="1">
      <c r="A370" s="32"/>
    </row>
    <row r="371" spans="1:1" s="54" customFormat="1">
      <c r="A371" s="32"/>
    </row>
    <row r="372" spans="1:1" s="54" customFormat="1">
      <c r="A372" s="32"/>
    </row>
    <row r="373" spans="1:1" s="54" customFormat="1">
      <c r="A373" s="32"/>
    </row>
    <row r="374" spans="1:1" s="54" customFormat="1">
      <c r="A374" s="32"/>
    </row>
    <row r="375" spans="1:1" s="54" customFormat="1">
      <c r="A375" s="32"/>
    </row>
    <row r="376" spans="1:1" s="54" customFormat="1">
      <c r="A376" s="32"/>
    </row>
    <row r="377" spans="1:1" s="54" customFormat="1">
      <c r="A377" s="32"/>
    </row>
    <row r="378" spans="1:1" s="54" customFormat="1">
      <c r="A378" s="32"/>
    </row>
    <row r="379" spans="1:1" s="54" customFormat="1">
      <c r="A379" s="32"/>
    </row>
    <row r="380" spans="1:1" s="54" customFormat="1">
      <c r="A380" s="32"/>
    </row>
    <row r="381" spans="1:1" s="54" customFormat="1">
      <c r="A381" s="32"/>
    </row>
    <row r="382" spans="1:1" s="54" customFormat="1">
      <c r="A382" s="32"/>
    </row>
    <row r="383" spans="1:1" s="54" customFormat="1">
      <c r="A383" s="32"/>
    </row>
    <row r="384" spans="1:1" s="54" customFormat="1">
      <c r="A384" s="32"/>
    </row>
    <row r="385" spans="1:1" s="54" customFormat="1">
      <c r="A385" s="32"/>
    </row>
    <row r="386" spans="1:1" s="54" customFormat="1">
      <c r="A386" s="32"/>
    </row>
    <row r="387" spans="1:1" s="54" customFormat="1">
      <c r="A387" s="32"/>
    </row>
    <row r="388" spans="1:1" s="54" customFormat="1">
      <c r="A388" s="32"/>
    </row>
    <row r="389" spans="1:1" s="54" customFormat="1">
      <c r="A389" s="32"/>
    </row>
    <row r="390" spans="1:1" s="54" customFormat="1">
      <c r="A390" s="32"/>
    </row>
    <row r="391" spans="1:1" s="54" customFormat="1">
      <c r="A391" s="32"/>
    </row>
    <row r="392" spans="1:1" s="54" customFormat="1">
      <c r="A392" s="32"/>
    </row>
    <row r="393" spans="1:1" s="54" customFormat="1">
      <c r="A393" s="32"/>
    </row>
    <row r="394" spans="1:1" s="54" customFormat="1">
      <c r="A394" s="32"/>
    </row>
    <row r="395" spans="1:1" s="54" customFormat="1">
      <c r="A395" s="32"/>
    </row>
    <row r="396" spans="1:1" s="54" customFormat="1">
      <c r="A396" s="32"/>
    </row>
    <row r="397" spans="1:1" s="54" customFormat="1">
      <c r="A397" s="32"/>
    </row>
    <row r="398" spans="1:1" s="54" customFormat="1">
      <c r="A398" s="32"/>
    </row>
    <row r="399" spans="1:1" s="54" customFormat="1">
      <c r="A399" s="32"/>
    </row>
    <row r="400" spans="1:1" s="54" customFormat="1">
      <c r="A400" s="32"/>
    </row>
    <row r="401" spans="1:1" s="54" customFormat="1">
      <c r="A401" s="32"/>
    </row>
    <row r="402" spans="1:1" s="54" customFormat="1">
      <c r="A402" s="32"/>
    </row>
    <row r="403" spans="1:1" s="54" customFormat="1">
      <c r="A403" s="32"/>
    </row>
    <row r="404" spans="1:1" s="54" customFormat="1">
      <c r="A404" s="32"/>
    </row>
    <row r="405" spans="1:1" s="54" customFormat="1">
      <c r="A405" s="32"/>
    </row>
    <row r="406" spans="1:1" s="54" customFormat="1">
      <c r="A406" s="32"/>
    </row>
    <row r="407" spans="1:1" s="54" customFormat="1">
      <c r="A407" s="32"/>
    </row>
    <row r="408" spans="1:1" s="54" customFormat="1">
      <c r="A408" s="32"/>
    </row>
    <row r="409" spans="1:1" s="54" customFormat="1">
      <c r="A409" s="32"/>
    </row>
    <row r="410" spans="1:1" s="54" customFormat="1">
      <c r="A410" s="32"/>
    </row>
    <row r="411" spans="1:1" s="54" customFormat="1">
      <c r="A411" s="32"/>
    </row>
    <row r="412" spans="1:1" s="54" customFormat="1">
      <c r="A412" s="32"/>
    </row>
    <row r="413" spans="1:1" s="54" customFormat="1">
      <c r="A413" s="32"/>
    </row>
    <row r="414" spans="1:1" s="54" customFormat="1">
      <c r="A414" s="32"/>
    </row>
    <row r="415" spans="1:1" s="54" customFormat="1">
      <c r="A415" s="32"/>
    </row>
    <row r="416" spans="1:1" s="54" customFormat="1">
      <c r="A416" s="32"/>
    </row>
    <row r="417" spans="1:1" s="54" customFormat="1">
      <c r="A417" s="32"/>
    </row>
    <row r="418" spans="1:1" s="54" customFormat="1">
      <c r="A418" s="32"/>
    </row>
    <row r="419" spans="1:1" s="54" customFormat="1">
      <c r="A419" s="32"/>
    </row>
    <row r="420" spans="1:1" s="54" customFormat="1">
      <c r="A420" s="32"/>
    </row>
    <row r="421" spans="1:1" s="54" customFormat="1">
      <c r="A421" s="32"/>
    </row>
    <row r="422" spans="1:1" s="54" customFormat="1">
      <c r="A422" s="32"/>
    </row>
    <row r="423" spans="1:1" s="54" customFormat="1">
      <c r="A423" s="32"/>
    </row>
    <row r="424" spans="1:1" s="54" customFormat="1">
      <c r="A424" s="32"/>
    </row>
    <row r="425" spans="1:1" s="54" customFormat="1">
      <c r="A425" s="32"/>
    </row>
    <row r="426" spans="1:1" s="54" customFormat="1">
      <c r="A426" s="32"/>
    </row>
    <row r="427" spans="1:1" s="54" customFormat="1">
      <c r="A427" s="32"/>
    </row>
    <row r="428" spans="1:1" s="54" customFormat="1">
      <c r="A428" s="32"/>
    </row>
    <row r="429" spans="1:1" s="54" customFormat="1">
      <c r="A429" s="32"/>
    </row>
    <row r="430" spans="1:1" s="54" customFormat="1">
      <c r="A430" s="32"/>
    </row>
    <row r="431" spans="1:1" s="54" customFormat="1">
      <c r="A431" s="32"/>
    </row>
    <row r="432" spans="1:1" s="54" customFormat="1">
      <c r="A432" s="32"/>
    </row>
    <row r="433" spans="1:1" s="54" customFormat="1">
      <c r="A433" s="32"/>
    </row>
    <row r="434" spans="1:1" s="54" customFormat="1">
      <c r="A434" s="32"/>
    </row>
    <row r="435" spans="1:1" s="54" customFormat="1">
      <c r="A435" s="32"/>
    </row>
    <row r="436" spans="1:1" s="54" customFormat="1">
      <c r="A436" s="32"/>
    </row>
    <row r="437" spans="1:1" s="54" customFormat="1">
      <c r="A437" s="32"/>
    </row>
    <row r="438" spans="1:1" s="54" customFormat="1">
      <c r="A438" s="32"/>
    </row>
    <row r="439" spans="1:1" s="54" customFormat="1">
      <c r="A439" s="32"/>
    </row>
    <row r="440" spans="1:1" s="54" customFormat="1">
      <c r="A440" s="32"/>
    </row>
    <row r="441" spans="1:1" s="54" customFormat="1">
      <c r="A441" s="32"/>
    </row>
    <row r="442" spans="1:1" s="54" customFormat="1">
      <c r="A442" s="32"/>
    </row>
    <row r="443" spans="1:1" s="54" customFormat="1">
      <c r="A443" s="32"/>
    </row>
    <row r="444" spans="1:1" s="54" customFormat="1">
      <c r="A444" s="32"/>
    </row>
    <row r="445" spans="1:1" s="54" customFormat="1">
      <c r="A445" s="32"/>
    </row>
    <row r="446" spans="1:1" s="54" customFormat="1">
      <c r="A446" s="32"/>
    </row>
    <row r="447" spans="1:1" s="54" customFormat="1">
      <c r="A447" s="32"/>
    </row>
    <row r="448" spans="1:1" s="54" customFormat="1">
      <c r="A448" s="32"/>
    </row>
    <row r="449" spans="1:1" s="54" customFormat="1">
      <c r="A449" s="32"/>
    </row>
    <row r="450" spans="1:1" s="54" customFormat="1">
      <c r="A450" s="32"/>
    </row>
    <row r="451" spans="1:1" s="54" customFormat="1">
      <c r="A451" s="32"/>
    </row>
    <row r="452" spans="1:1" s="54" customFormat="1">
      <c r="A452" s="32"/>
    </row>
    <row r="453" spans="1:1" s="54" customFormat="1">
      <c r="A453" s="32"/>
    </row>
    <row r="454" spans="1:1" s="54" customFormat="1">
      <c r="A454" s="32"/>
    </row>
    <row r="455" spans="1:1" s="54" customFormat="1">
      <c r="A455" s="32"/>
    </row>
    <row r="456" spans="1:1" s="54" customFormat="1">
      <c r="A456" s="32"/>
    </row>
    <row r="457" spans="1:1" s="54" customFormat="1">
      <c r="A457" s="32"/>
    </row>
    <row r="458" spans="1:1" s="54" customFormat="1">
      <c r="A458" s="32"/>
    </row>
    <row r="459" spans="1:1" s="54" customFormat="1">
      <c r="A459" s="32"/>
    </row>
    <row r="460" spans="1:1" s="54" customFormat="1">
      <c r="A460" s="32"/>
    </row>
    <row r="461" spans="1:1" s="54" customFormat="1">
      <c r="A461" s="32"/>
    </row>
    <row r="462" spans="1:1" s="54" customFormat="1">
      <c r="A462" s="32"/>
    </row>
    <row r="463" spans="1:1" s="54" customFormat="1">
      <c r="A463" s="32"/>
    </row>
    <row r="464" spans="1:1" s="54" customFormat="1">
      <c r="A464" s="32"/>
    </row>
    <row r="465" spans="1:1" s="54" customFormat="1">
      <c r="A465" s="32"/>
    </row>
    <row r="466" spans="1:1" s="54" customFormat="1">
      <c r="A466" s="32"/>
    </row>
    <row r="467" spans="1:1" s="54" customFormat="1">
      <c r="A467" s="32"/>
    </row>
    <row r="468" spans="1:1" s="54" customFormat="1">
      <c r="A468" s="32"/>
    </row>
    <row r="469" spans="1:1" s="54" customFormat="1">
      <c r="A469" s="32"/>
    </row>
    <row r="470" spans="1:1" s="54" customFormat="1">
      <c r="A470" s="32"/>
    </row>
    <row r="471" spans="1:1" s="54" customFormat="1">
      <c r="A471" s="32"/>
    </row>
    <row r="472" spans="1:1" s="54" customFormat="1">
      <c r="A472" s="32"/>
    </row>
    <row r="473" spans="1:1" s="54" customFormat="1">
      <c r="A473" s="32"/>
    </row>
    <row r="474" spans="1:1" s="54" customFormat="1">
      <c r="A474" s="32"/>
    </row>
    <row r="475" spans="1:1" s="54" customFormat="1">
      <c r="A475" s="32"/>
    </row>
    <row r="476" spans="1:1" s="54" customFormat="1">
      <c r="A476" s="32"/>
    </row>
    <row r="477" spans="1:1" s="54" customFormat="1">
      <c r="A477" s="32"/>
    </row>
    <row r="478" spans="1:1" s="54" customFormat="1">
      <c r="A478" s="32"/>
    </row>
    <row r="479" spans="1:1" s="54" customFormat="1">
      <c r="A479" s="32"/>
    </row>
    <row r="480" spans="1:1" s="54" customFormat="1">
      <c r="A480" s="32"/>
    </row>
    <row r="481" spans="1:1" s="54" customFormat="1">
      <c r="A481" s="32"/>
    </row>
    <row r="482" spans="1:1" s="54" customFormat="1">
      <c r="A482" s="32"/>
    </row>
    <row r="483" spans="1:1" s="54" customFormat="1">
      <c r="A483" s="32"/>
    </row>
    <row r="484" spans="1:1" s="54" customFormat="1">
      <c r="A484" s="32"/>
    </row>
    <row r="485" spans="1:1" s="54" customFormat="1">
      <c r="A485" s="32"/>
    </row>
    <row r="486" spans="1:1" s="54" customFormat="1">
      <c r="A486" s="32"/>
    </row>
    <row r="487" spans="1:1" s="54" customFormat="1">
      <c r="A487" s="32"/>
    </row>
    <row r="488" spans="1:1" s="54" customFormat="1">
      <c r="A488" s="32"/>
    </row>
    <row r="489" spans="1:1" s="54" customFormat="1">
      <c r="A489" s="32"/>
    </row>
    <row r="490" spans="1:1" s="54" customFormat="1">
      <c r="A490" s="32"/>
    </row>
    <row r="491" spans="1:1" s="54" customFormat="1">
      <c r="A491" s="32"/>
    </row>
    <row r="492" spans="1:1" s="54" customFormat="1">
      <c r="A492" s="32"/>
    </row>
    <row r="493" spans="1:1" s="54" customFormat="1">
      <c r="A493" s="32"/>
    </row>
    <row r="494" spans="1:1" s="54" customFormat="1">
      <c r="A494" s="32"/>
    </row>
    <row r="495" spans="1:1" s="54" customFormat="1">
      <c r="A495" s="32"/>
    </row>
    <row r="496" spans="1:1" s="54" customFormat="1">
      <c r="A496" s="32"/>
    </row>
    <row r="497" spans="1:1" s="54" customFormat="1">
      <c r="A497" s="32"/>
    </row>
    <row r="498" spans="1:1" s="54" customFormat="1">
      <c r="A498" s="32"/>
    </row>
    <row r="499" spans="1:1" s="54" customFormat="1">
      <c r="A499" s="32"/>
    </row>
    <row r="500" spans="1:1" s="54" customFormat="1">
      <c r="A500" s="32"/>
    </row>
    <row r="501" spans="1:1" s="54" customFormat="1">
      <c r="A501" s="32"/>
    </row>
    <row r="502" spans="1:1" s="54" customFormat="1">
      <c r="A502" s="32"/>
    </row>
    <row r="503" spans="1:1" s="54" customFormat="1">
      <c r="A503" s="32"/>
    </row>
    <row r="504" spans="1:1" s="54" customFormat="1">
      <c r="A504" s="32"/>
    </row>
    <row r="505" spans="1:1" s="54" customFormat="1">
      <c r="A505" s="32"/>
    </row>
    <row r="506" spans="1:1" s="54" customFormat="1">
      <c r="A506" s="32"/>
    </row>
    <row r="507" spans="1:1" s="54" customFormat="1">
      <c r="A507" s="32"/>
    </row>
    <row r="508" spans="1:1" s="54" customFormat="1">
      <c r="A508" s="32"/>
    </row>
    <row r="509" spans="1:1" s="54" customFormat="1">
      <c r="A509" s="32"/>
    </row>
    <row r="510" spans="1:1" s="54" customFormat="1">
      <c r="A510" s="32"/>
    </row>
    <row r="511" spans="1:1" s="54" customFormat="1">
      <c r="A511" s="32"/>
    </row>
    <row r="512" spans="1:1" s="54" customFormat="1">
      <c r="A512" s="32"/>
    </row>
    <row r="513" spans="1:1" s="54" customFormat="1">
      <c r="A513" s="32"/>
    </row>
    <row r="514" spans="1:1" s="54" customFormat="1">
      <c r="A514" s="32"/>
    </row>
    <row r="515" spans="1:1" s="54" customFormat="1">
      <c r="A515" s="32"/>
    </row>
    <row r="516" spans="1:1" s="54" customFormat="1">
      <c r="A516" s="32"/>
    </row>
    <row r="517" spans="1:1" s="54" customFormat="1">
      <c r="A517" s="32"/>
    </row>
    <row r="518" spans="1:1" s="54" customFormat="1">
      <c r="A518" s="32"/>
    </row>
    <row r="519" spans="1:1" s="54" customFormat="1">
      <c r="A519" s="32"/>
    </row>
    <row r="520" spans="1:1" s="54" customFormat="1">
      <c r="A520" s="32"/>
    </row>
    <row r="521" spans="1:1" s="54" customFormat="1">
      <c r="A521" s="32"/>
    </row>
    <row r="522" spans="1:1" s="54" customFormat="1">
      <c r="A522" s="32"/>
    </row>
    <row r="523" spans="1:1" s="54" customFormat="1">
      <c r="A523" s="32"/>
    </row>
    <row r="524" spans="1:1" s="54" customFormat="1">
      <c r="A524" s="32"/>
    </row>
    <row r="525" spans="1:1" s="54" customFormat="1">
      <c r="A525" s="32"/>
    </row>
    <row r="526" spans="1:1" s="54" customFormat="1">
      <c r="A526" s="32"/>
    </row>
    <row r="527" spans="1:1" s="54" customFormat="1">
      <c r="A527" s="32"/>
    </row>
    <row r="528" spans="1:1" s="54" customFormat="1">
      <c r="A528" s="32"/>
    </row>
    <row r="529" spans="1:1" s="54" customFormat="1">
      <c r="A529" s="32"/>
    </row>
    <row r="530" spans="1:1" s="54" customFormat="1">
      <c r="A530" s="32"/>
    </row>
    <row r="531" spans="1:1" s="54" customFormat="1">
      <c r="A531" s="32"/>
    </row>
    <row r="532" spans="1:1" s="54" customFormat="1">
      <c r="A532" s="32"/>
    </row>
    <row r="533" spans="1:1" s="54" customFormat="1">
      <c r="A533" s="32"/>
    </row>
    <row r="534" spans="1:1" s="54" customFormat="1">
      <c r="A534" s="32"/>
    </row>
    <row r="535" spans="1:1" s="54" customFormat="1">
      <c r="A535" s="32"/>
    </row>
    <row r="536" spans="1:1" s="54" customFormat="1">
      <c r="A536" s="32"/>
    </row>
    <row r="537" spans="1:1" s="54" customFormat="1">
      <c r="A537" s="32"/>
    </row>
    <row r="538" spans="1:1" s="54" customFormat="1">
      <c r="A538" s="32"/>
    </row>
    <row r="539" spans="1:1" s="54" customFormat="1">
      <c r="A539" s="32"/>
    </row>
    <row r="540" spans="1:1" s="54" customFormat="1">
      <c r="A540" s="32"/>
    </row>
    <row r="541" spans="1:1" s="54" customFormat="1">
      <c r="A541" s="32"/>
    </row>
    <row r="542" spans="1:1" s="54" customFormat="1">
      <c r="A542" s="32"/>
    </row>
    <row r="543" spans="1:1" s="54" customFormat="1">
      <c r="A543" s="32"/>
    </row>
    <row r="544" spans="1:1" s="54" customFormat="1">
      <c r="A544" s="32"/>
    </row>
    <row r="545" spans="1:1" s="54" customFormat="1">
      <c r="A545" s="32"/>
    </row>
    <row r="546" spans="1:1" s="54" customFormat="1">
      <c r="A546" s="32"/>
    </row>
    <row r="547" spans="1:1" s="54" customFormat="1">
      <c r="A547" s="32"/>
    </row>
    <row r="548" spans="1:1" s="54" customFormat="1">
      <c r="A548" s="32"/>
    </row>
    <row r="549" spans="1:1" s="54" customFormat="1">
      <c r="A549" s="32"/>
    </row>
    <row r="550" spans="1:1" s="54" customFormat="1">
      <c r="A550" s="32"/>
    </row>
    <row r="551" spans="1:1" s="54" customFormat="1">
      <c r="A551" s="32"/>
    </row>
    <row r="552" spans="1:1" s="54" customFormat="1">
      <c r="A552" s="32"/>
    </row>
    <row r="553" spans="1:1" s="54" customFormat="1">
      <c r="A553" s="32"/>
    </row>
    <row r="554" spans="1:1" s="54" customFormat="1">
      <c r="A554" s="32"/>
    </row>
    <row r="555" spans="1:1" s="54" customFormat="1">
      <c r="A555" s="32"/>
    </row>
    <row r="556" spans="1:1" s="54" customFormat="1">
      <c r="A556" s="32"/>
    </row>
    <row r="557" spans="1:1" s="54" customFormat="1">
      <c r="A557" s="32"/>
    </row>
    <row r="558" spans="1:1" s="54" customFormat="1">
      <c r="A558" s="32"/>
    </row>
    <row r="559" spans="1:1" s="54" customFormat="1">
      <c r="A559" s="32"/>
    </row>
    <row r="560" spans="1:1" s="54" customFormat="1">
      <c r="A560" s="32"/>
    </row>
    <row r="561" spans="1:1" s="54" customFormat="1">
      <c r="A561" s="32"/>
    </row>
    <row r="562" spans="1:1" s="54" customFormat="1">
      <c r="A562" s="32"/>
    </row>
    <row r="563" spans="1:1" s="54" customFormat="1">
      <c r="A563" s="32"/>
    </row>
    <row r="564" spans="1:1" s="54" customFormat="1">
      <c r="A564" s="32"/>
    </row>
    <row r="565" spans="1:1" s="54" customFormat="1">
      <c r="A565" s="32"/>
    </row>
    <row r="566" spans="1:1" s="54" customFormat="1">
      <c r="A566" s="32"/>
    </row>
    <row r="567" spans="1:1" s="54" customFormat="1">
      <c r="A567" s="32"/>
    </row>
    <row r="568" spans="1:1" s="54" customFormat="1">
      <c r="A568" s="32"/>
    </row>
    <row r="569" spans="1:1" s="54" customFormat="1">
      <c r="A569" s="32"/>
    </row>
    <row r="570" spans="1:1" s="54" customFormat="1">
      <c r="A570" s="32"/>
    </row>
    <row r="571" spans="1:1" s="54" customFormat="1">
      <c r="A571" s="32"/>
    </row>
    <row r="572" spans="1:1" s="54" customFormat="1">
      <c r="A572" s="32"/>
    </row>
    <row r="573" spans="1:1" s="54" customFormat="1">
      <c r="A573" s="32"/>
    </row>
    <row r="574" spans="1:1" s="54" customFormat="1">
      <c r="A574" s="32"/>
    </row>
    <row r="575" spans="1:1" s="54" customFormat="1">
      <c r="A575" s="32"/>
    </row>
    <row r="576" spans="1:1" s="54" customFormat="1">
      <c r="A576" s="32"/>
    </row>
    <row r="577" spans="1:1" s="54" customFormat="1">
      <c r="A577" s="32"/>
    </row>
    <row r="578" spans="1:1" s="54" customFormat="1">
      <c r="A578" s="32"/>
    </row>
    <row r="579" spans="1:1" s="54" customFormat="1">
      <c r="A579" s="32"/>
    </row>
    <row r="580" spans="1:1" s="54" customFormat="1">
      <c r="A580" s="32"/>
    </row>
    <row r="581" spans="1:1" s="54" customFormat="1">
      <c r="A581" s="32"/>
    </row>
    <row r="582" spans="1:1" s="54" customFormat="1">
      <c r="A582" s="32"/>
    </row>
    <row r="583" spans="1:1" s="54" customFormat="1">
      <c r="A583" s="32"/>
    </row>
    <row r="584" spans="1:1" s="54" customFormat="1">
      <c r="A584" s="32"/>
    </row>
    <row r="585" spans="1:1" s="54" customFormat="1">
      <c r="A585" s="32"/>
    </row>
    <row r="586" spans="1:1" s="54" customFormat="1">
      <c r="A586" s="32"/>
    </row>
    <row r="587" spans="1:1" s="54" customFormat="1">
      <c r="A587" s="32"/>
    </row>
    <row r="588" spans="1:1" s="54" customFormat="1">
      <c r="A588" s="32"/>
    </row>
    <row r="589" spans="1:1" s="54" customFormat="1">
      <c r="A589" s="32"/>
    </row>
    <row r="590" spans="1:1" s="54" customFormat="1">
      <c r="A590" s="32"/>
    </row>
    <row r="591" spans="1:1" s="54" customFormat="1">
      <c r="A591" s="32"/>
    </row>
    <row r="592" spans="1:1" s="54" customFormat="1">
      <c r="A592" s="32"/>
    </row>
    <row r="593" spans="1:1" s="54" customFormat="1">
      <c r="A593" s="32"/>
    </row>
    <row r="594" spans="1:1" s="54" customFormat="1">
      <c r="A594" s="32"/>
    </row>
    <row r="595" spans="1:1" s="54" customFormat="1">
      <c r="A595" s="32"/>
    </row>
    <row r="596" spans="1:1" s="54" customFormat="1">
      <c r="A596" s="32"/>
    </row>
    <row r="597" spans="1:1" s="54" customFormat="1">
      <c r="A597" s="32"/>
    </row>
    <row r="598" spans="1:1" s="54" customFormat="1">
      <c r="A598" s="32"/>
    </row>
    <row r="599" spans="1:1" s="54" customFormat="1">
      <c r="A599" s="32"/>
    </row>
    <row r="600" spans="1:1" s="54" customFormat="1">
      <c r="A600" s="32"/>
    </row>
    <row r="601" spans="1:1" s="54" customFormat="1">
      <c r="A601" s="32"/>
    </row>
    <row r="602" spans="1:1" s="54" customFormat="1">
      <c r="A602" s="32"/>
    </row>
    <row r="603" spans="1:1" s="54" customFormat="1">
      <c r="A603" s="32"/>
    </row>
    <row r="604" spans="1:1" s="54" customFormat="1">
      <c r="A604" s="32"/>
    </row>
    <row r="605" spans="1:1" s="54" customFormat="1">
      <c r="A605" s="32"/>
    </row>
    <row r="606" spans="1:1" s="54" customFormat="1">
      <c r="A606" s="32"/>
    </row>
    <row r="607" spans="1:1" s="54" customFormat="1">
      <c r="A607" s="32"/>
    </row>
    <row r="608" spans="1:1" s="54" customFormat="1">
      <c r="A608" s="32"/>
    </row>
    <row r="609" spans="1:1" s="54" customFormat="1">
      <c r="A609" s="32"/>
    </row>
    <row r="610" spans="1:1" s="54" customFormat="1">
      <c r="A610" s="32"/>
    </row>
    <row r="611" spans="1:1" s="54" customFormat="1">
      <c r="A611" s="32"/>
    </row>
    <row r="612" spans="1:1" s="54" customFormat="1">
      <c r="A612" s="32"/>
    </row>
    <row r="613" spans="1:1" s="54" customFormat="1">
      <c r="A613" s="32"/>
    </row>
    <row r="614" spans="1:1" s="54" customFormat="1">
      <c r="A614" s="32"/>
    </row>
    <row r="615" spans="1:1" s="54" customFormat="1">
      <c r="A615" s="32"/>
    </row>
    <row r="616" spans="1:1" s="54" customFormat="1">
      <c r="A616" s="32"/>
    </row>
    <row r="617" spans="1:1" s="54" customFormat="1">
      <c r="A617" s="32"/>
    </row>
    <row r="618" spans="1:1" s="54" customFormat="1">
      <c r="A618" s="32"/>
    </row>
    <row r="619" spans="1:1" s="54" customFormat="1">
      <c r="A619" s="32"/>
    </row>
    <row r="620" spans="1:1" s="54" customFormat="1">
      <c r="A620" s="32"/>
    </row>
    <row r="621" spans="1:1" s="54" customFormat="1">
      <c r="A621" s="32"/>
    </row>
    <row r="622" spans="1:1" s="54" customFormat="1">
      <c r="A622" s="32"/>
    </row>
    <row r="623" spans="1:1" s="54" customFormat="1">
      <c r="A623" s="32"/>
    </row>
    <row r="624" spans="1:1" s="54" customFormat="1">
      <c r="A624" s="32"/>
    </row>
    <row r="625" spans="1:1" s="54" customFormat="1">
      <c r="A625" s="32"/>
    </row>
    <row r="626" spans="1:1" s="54" customFormat="1">
      <c r="A626" s="32"/>
    </row>
    <row r="627" spans="1:1" s="54" customFormat="1">
      <c r="A627" s="32"/>
    </row>
    <row r="628" spans="1:1" s="54" customFormat="1">
      <c r="A628" s="32"/>
    </row>
    <row r="629" spans="1:1" s="54" customFormat="1">
      <c r="A629" s="32"/>
    </row>
    <row r="630" spans="1:1" s="54" customFormat="1">
      <c r="A630" s="32"/>
    </row>
    <row r="631" spans="1:1" s="54" customFormat="1">
      <c r="A631" s="32"/>
    </row>
    <row r="632" spans="1:1" s="54" customFormat="1">
      <c r="A632" s="32"/>
    </row>
    <row r="633" spans="1:1" s="54" customFormat="1">
      <c r="A633" s="32"/>
    </row>
    <row r="634" spans="1:1" s="54" customFormat="1">
      <c r="A634" s="32"/>
    </row>
    <row r="635" spans="1:1" s="54" customFormat="1">
      <c r="A635" s="32"/>
    </row>
    <row r="636" spans="1:1" s="54" customFormat="1">
      <c r="A636" s="32"/>
    </row>
    <row r="637" spans="1:1" s="54" customFormat="1">
      <c r="A637" s="32"/>
    </row>
    <row r="638" spans="1:1" s="54" customFormat="1">
      <c r="A638" s="32"/>
    </row>
    <row r="639" spans="1:1" s="54" customFormat="1">
      <c r="A639" s="32"/>
    </row>
    <row r="640" spans="1:1" s="54" customFormat="1">
      <c r="A640" s="32"/>
    </row>
    <row r="641" spans="1:1" s="54" customFormat="1">
      <c r="A641" s="32"/>
    </row>
    <row r="642" spans="1:1" s="54" customFormat="1">
      <c r="A642" s="32"/>
    </row>
    <row r="643" spans="1:1" s="54" customFormat="1">
      <c r="A643" s="32"/>
    </row>
    <row r="644" spans="1:1" s="54" customFormat="1">
      <c r="A644" s="32"/>
    </row>
    <row r="645" spans="1:1" s="54" customFormat="1">
      <c r="A645" s="32"/>
    </row>
    <row r="646" spans="1:1" s="54" customFormat="1">
      <c r="A646" s="32"/>
    </row>
    <row r="647" spans="1:1" s="54" customFormat="1">
      <c r="A647" s="32"/>
    </row>
    <row r="648" spans="1:1" s="54" customFormat="1">
      <c r="A648" s="32"/>
    </row>
    <row r="649" spans="1:1" s="54" customFormat="1">
      <c r="A649" s="32"/>
    </row>
    <row r="650" spans="1:1" s="54" customFormat="1">
      <c r="A650" s="32"/>
    </row>
    <row r="651" spans="1:1" s="54" customFormat="1">
      <c r="A651" s="32"/>
    </row>
    <row r="652" spans="1:1" s="54" customFormat="1">
      <c r="A652" s="32"/>
    </row>
    <row r="653" spans="1:1" s="54" customFormat="1">
      <c r="A653" s="32"/>
    </row>
    <row r="654" spans="1:1" s="54" customFormat="1">
      <c r="A654" s="32"/>
    </row>
    <row r="655" spans="1:1" s="54" customFormat="1">
      <c r="A655" s="32"/>
    </row>
    <row r="656" spans="1:1" s="54" customFormat="1">
      <c r="A656" s="32"/>
    </row>
    <row r="657" spans="1:1" s="54" customFormat="1">
      <c r="A657" s="32"/>
    </row>
    <row r="658" spans="1:1" s="54" customFormat="1">
      <c r="A658" s="32"/>
    </row>
    <row r="659" spans="1:1" s="54" customFormat="1">
      <c r="A659" s="32"/>
    </row>
    <row r="660" spans="1:1" s="54" customFormat="1">
      <c r="A660" s="32"/>
    </row>
    <row r="661" spans="1:1" s="54" customFormat="1">
      <c r="A661" s="32"/>
    </row>
    <row r="662" spans="1:1" s="54" customFormat="1">
      <c r="A662" s="32"/>
    </row>
    <row r="663" spans="1:1" s="54" customFormat="1">
      <c r="A663" s="32"/>
    </row>
    <row r="664" spans="1:1" s="54" customFormat="1">
      <c r="A664" s="32"/>
    </row>
    <row r="665" spans="1:1" s="54" customFormat="1">
      <c r="A665" s="32"/>
    </row>
    <row r="666" spans="1:1" s="54" customFormat="1">
      <c r="A666" s="32"/>
    </row>
    <row r="667" spans="1:1" s="54" customFormat="1">
      <c r="A667" s="32"/>
    </row>
    <row r="668" spans="1:1" s="54" customFormat="1">
      <c r="A668" s="32"/>
    </row>
    <row r="669" spans="1:1" s="54" customFormat="1">
      <c r="A669" s="32"/>
    </row>
    <row r="670" spans="1:1" s="54" customFormat="1">
      <c r="A670" s="32"/>
    </row>
    <row r="671" spans="1:1" s="54" customFormat="1">
      <c r="A671" s="32"/>
    </row>
    <row r="672" spans="1:1" s="54" customFormat="1">
      <c r="A672" s="32"/>
    </row>
    <row r="673" spans="1:1" s="54" customFormat="1">
      <c r="A673" s="32"/>
    </row>
    <row r="674" spans="1:1" s="54" customFormat="1">
      <c r="A674" s="32"/>
    </row>
    <row r="675" spans="1:1" s="54" customFormat="1">
      <c r="A675" s="32"/>
    </row>
    <row r="676" spans="1:1" s="54" customFormat="1">
      <c r="A676" s="32"/>
    </row>
    <row r="677" spans="1:1" s="54" customFormat="1">
      <c r="A677" s="32"/>
    </row>
    <row r="678" spans="1:1" s="54" customFormat="1">
      <c r="A678" s="32"/>
    </row>
    <row r="679" spans="1:1" s="54" customFormat="1">
      <c r="A679" s="32"/>
    </row>
    <row r="680" spans="1:1" s="54" customFormat="1">
      <c r="A680" s="32"/>
    </row>
    <row r="681" spans="1:1" s="54" customFormat="1">
      <c r="A681" s="32"/>
    </row>
    <row r="682" spans="1:1" s="54" customFormat="1">
      <c r="A682" s="32"/>
    </row>
    <row r="683" spans="1:1" s="54" customFormat="1">
      <c r="A683" s="32"/>
    </row>
    <row r="684" spans="1:1" s="54" customFormat="1">
      <c r="A684" s="32"/>
    </row>
    <row r="685" spans="1:1" s="54" customFormat="1">
      <c r="A685" s="32"/>
    </row>
    <row r="686" spans="1:1" s="54" customFormat="1">
      <c r="A686" s="32"/>
    </row>
    <row r="687" spans="1:1" s="54" customFormat="1">
      <c r="A687" s="32"/>
    </row>
    <row r="688" spans="1:1" s="54" customFormat="1">
      <c r="A688" s="32"/>
    </row>
    <row r="689" spans="1:1" s="54" customFormat="1">
      <c r="A689" s="32"/>
    </row>
    <row r="690" spans="1:1" s="54" customFormat="1">
      <c r="A690" s="32"/>
    </row>
    <row r="691" spans="1:1" s="54" customFormat="1">
      <c r="A691" s="32"/>
    </row>
    <row r="692" spans="1:1" s="54" customFormat="1">
      <c r="A692" s="32"/>
    </row>
    <row r="693" spans="1:1" s="54" customFormat="1">
      <c r="A693" s="32"/>
    </row>
    <row r="694" spans="1:1" s="54" customFormat="1">
      <c r="A694" s="32"/>
    </row>
    <row r="695" spans="1:1" s="54" customFormat="1">
      <c r="A695" s="32"/>
    </row>
    <row r="696" spans="1:1" s="54" customFormat="1">
      <c r="A696" s="32"/>
    </row>
    <row r="697" spans="1:1" s="54" customFormat="1">
      <c r="A697" s="32"/>
    </row>
    <row r="698" spans="1:1" s="54" customFormat="1">
      <c r="A698" s="32"/>
    </row>
    <row r="699" spans="1:1" s="54" customFormat="1">
      <c r="A699" s="32"/>
    </row>
    <row r="700" spans="1:1" s="54" customFormat="1">
      <c r="A700" s="32"/>
    </row>
    <row r="701" spans="1:1" s="54" customFormat="1">
      <c r="A701" s="32"/>
    </row>
    <row r="702" spans="1:1" s="54" customFormat="1">
      <c r="A702" s="32"/>
    </row>
    <row r="703" spans="1:1" s="54" customFormat="1">
      <c r="A703" s="32"/>
    </row>
    <row r="704" spans="1:1" s="54" customFormat="1">
      <c r="A704" s="32"/>
    </row>
    <row r="705" spans="1:1" s="54" customFormat="1">
      <c r="A705" s="32"/>
    </row>
    <row r="706" spans="1:1" s="54" customFormat="1">
      <c r="A706" s="32"/>
    </row>
    <row r="707" spans="1:1" s="54" customFormat="1">
      <c r="A707" s="32"/>
    </row>
    <row r="708" spans="1:1" s="54" customFormat="1">
      <c r="A708" s="32"/>
    </row>
    <row r="709" spans="1:1" s="54" customFormat="1">
      <c r="A709" s="32"/>
    </row>
    <row r="710" spans="1:1" s="54" customFormat="1">
      <c r="A710" s="32"/>
    </row>
    <row r="711" spans="1:1" s="54" customFormat="1">
      <c r="A711" s="32"/>
    </row>
    <row r="712" spans="1:1" s="54" customFormat="1">
      <c r="A712" s="32"/>
    </row>
    <row r="713" spans="1:1" s="54" customFormat="1">
      <c r="A713" s="32"/>
    </row>
    <row r="714" spans="1:1" s="54" customFormat="1">
      <c r="A714" s="32"/>
    </row>
    <row r="715" spans="1:1" s="54" customFormat="1">
      <c r="A715" s="32"/>
    </row>
    <row r="716" spans="1:1" s="54" customFormat="1">
      <c r="A716" s="32"/>
    </row>
    <row r="717" spans="1:1" s="54" customFormat="1">
      <c r="A717" s="32"/>
    </row>
    <row r="718" spans="1:1" s="54" customFormat="1">
      <c r="A718" s="32"/>
    </row>
    <row r="719" spans="1:1" s="54" customFormat="1">
      <c r="A719" s="32"/>
    </row>
    <row r="720" spans="1:1" s="54" customFormat="1">
      <c r="A720" s="32"/>
    </row>
    <row r="721" spans="1:1" s="54" customFormat="1">
      <c r="A721" s="32"/>
    </row>
    <row r="722" spans="1:1" s="54" customFormat="1">
      <c r="A722" s="32"/>
    </row>
    <row r="723" spans="1:1" s="54" customFormat="1">
      <c r="A723" s="32"/>
    </row>
    <row r="724" spans="1:1" s="54" customFormat="1">
      <c r="A724" s="32"/>
    </row>
    <row r="725" spans="1:1" s="54" customFormat="1">
      <c r="A725" s="32"/>
    </row>
    <row r="726" spans="1:1" s="54" customFormat="1">
      <c r="A726" s="32"/>
    </row>
    <row r="727" spans="1:1" s="54" customFormat="1">
      <c r="A727" s="32"/>
    </row>
    <row r="728" spans="1:1" s="54" customFormat="1">
      <c r="A728" s="32"/>
    </row>
    <row r="729" spans="1:1" s="54" customFormat="1">
      <c r="A729" s="32"/>
    </row>
    <row r="730" spans="1:1" s="54" customFormat="1">
      <c r="A730" s="32"/>
    </row>
    <row r="731" spans="1:1" s="54" customFormat="1">
      <c r="A731" s="32"/>
    </row>
    <row r="732" spans="1:1" s="54" customFormat="1">
      <c r="A732" s="32"/>
    </row>
    <row r="733" spans="1:1" s="54" customFormat="1">
      <c r="A733" s="32"/>
    </row>
    <row r="734" spans="1:1" s="54" customFormat="1">
      <c r="A734" s="32"/>
    </row>
    <row r="735" spans="1:1" s="54" customFormat="1">
      <c r="A735" s="32"/>
    </row>
    <row r="736" spans="1:1" s="54" customFormat="1">
      <c r="A736" s="32"/>
    </row>
    <row r="737" spans="1:1" s="54" customFormat="1">
      <c r="A737" s="32"/>
    </row>
    <row r="738" spans="1:1" s="54" customFormat="1">
      <c r="A738" s="32"/>
    </row>
    <row r="739" spans="1:1" s="54" customFormat="1">
      <c r="A739" s="32"/>
    </row>
    <row r="740" spans="1:1" s="54" customFormat="1">
      <c r="A740" s="32"/>
    </row>
    <row r="741" spans="1:1" s="54" customFormat="1">
      <c r="A741" s="32"/>
    </row>
    <row r="742" spans="1:1" s="54" customFormat="1">
      <c r="A742" s="32"/>
    </row>
    <row r="743" spans="1:1" s="54" customFormat="1">
      <c r="A743" s="32"/>
    </row>
    <row r="744" spans="1:1" s="54" customFormat="1">
      <c r="A744" s="32"/>
    </row>
    <row r="745" spans="1:1" s="54" customFormat="1">
      <c r="A745" s="32"/>
    </row>
    <row r="746" spans="1:1" s="54" customFormat="1">
      <c r="A746" s="32"/>
    </row>
    <row r="747" spans="1:1" s="54" customFormat="1">
      <c r="A747" s="32"/>
    </row>
    <row r="748" spans="1:1" s="54" customFormat="1">
      <c r="A748" s="32"/>
    </row>
    <row r="749" spans="1:1" s="54" customFormat="1">
      <c r="A749" s="32"/>
    </row>
    <row r="750" spans="1:1" s="54" customFormat="1">
      <c r="A750" s="32"/>
    </row>
    <row r="751" spans="1:1" s="54" customFormat="1">
      <c r="A751" s="32"/>
    </row>
    <row r="752" spans="1:1" s="54" customFormat="1">
      <c r="A752" s="32"/>
    </row>
    <row r="753" spans="1:1" s="54" customFormat="1">
      <c r="A753" s="32"/>
    </row>
    <row r="754" spans="1:1" s="54" customFormat="1">
      <c r="A754" s="32"/>
    </row>
    <row r="755" spans="1:1" s="54" customFormat="1">
      <c r="A755" s="32"/>
    </row>
    <row r="756" spans="1:1" s="54" customFormat="1">
      <c r="A756" s="32"/>
    </row>
    <row r="757" spans="1:1" s="54" customFormat="1">
      <c r="A757" s="32"/>
    </row>
    <row r="758" spans="1:1" s="54" customFormat="1">
      <c r="A758" s="32"/>
    </row>
    <row r="759" spans="1:1" s="54" customFormat="1">
      <c r="A759" s="32"/>
    </row>
    <row r="760" spans="1:1" s="54" customFormat="1">
      <c r="A760" s="32"/>
    </row>
    <row r="761" spans="1:1" s="54" customFormat="1">
      <c r="A761" s="32"/>
    </row>
    <row r="762" spans="1:1" s="54" customFormat="1">
      <c r="A762" s="32"/>
    </row>
    <row r="763" spans="1:1" s="54" customFormat="1">
      <c r="A763" s="32"/>
    </row>
    <row r="764" spans="1:1" s="54" customFormat="1">
      <c r="A764" s="32"/>
    </row>
    <row r="765" spans="1:1" s="54" customFormat="1">
      <c r="A765" s="32"/>
    </row>
    <row r="766" spans="1:1" s="54" customFormat="1">
      <c r="A766" s="32"/>
    </row>
    <row r="767" spans="1:1" s="54" customFormat="1">
      <c r="A767" s="32"/>
    </row>
    <row r="768" spans="1:1" s="54" customFormat="1">
      <c r="A768" s="32"/>
    </row>
    <row r="769" spans="1:1" s="54" customFormat="1">
      <c r="A769" s="32"/>
    </row>
    <row r="770" spans="1:1" s="54" customFormat="1">
      <c r="A770" s="32"/>
    </row>
    <row r="771" spans="1:1" s="54" customFormat="1">
      <c r="A771" s="32"/>
    </row>
    <row r="772" spans="1:1" s="54" customFormat="1">
      <c r="A772" s="32"/>
    </row>
    <row r="773" spans="1:1" s="54" customFormat="1">
      <c r="A773" s="32"/>
    </row>
    <row r="774" spans="1:1" s="54" customFormat="1">
      <c r="A774" s="32"/>
    </row>
    <row r="775" spans="1:1" s="54" customFormat="1">
      <c r="A775" s="32"/>
    </row>
    <row r="776" spans="1:1" s="54" customFormat="1">
      <c r="A776" s="32"/>
    </row>
    <row r="777" spans="1:1" s="54" customFormat="1">
      <c r="A777" s="32"/>
    </row>
    <row r="778" spans="1:1" s="54" customFormat="1">
      <c r="A778" s="32"/>
    </row>
    <row r="779" spans="1:1" s="54" customFormat="1">
      <c r="A779" s="32"/>
    </row>
    <row r="780" spans="1:1" s="54" customFormat="1">
      <c r="A780" s="32"/>
    </row>
    <row r="781" spans="1:1" s="54" customFormat="1">
      <c r="A781" s="32"/>
    </row>
    <row r="782" spans="1:1" s="54" customFormat="1">
      <c r="A782" s="32"/>
    </row>
    <row r="783" spans="1:1" s="54" customFormat="1">
      <c r="A783" s="32"/>
    </row>
    <row r="784" spans="1:1" s="54" customFormat="1">
      <c r="A784" s="32"/>
    </row>
    <row r="785" spans="1:1" s="54" customFormat="1">
      <c r="A785" s="32"/>
    </row>
    <row r="786" spans="1:1" s="54" customFormat="1">
      <c r="A786" s="32"/>
    </row>
    <row r="787" spans="1:1" s="54" customFormat="1">
      <c r="A787" s="32"/>
    </row>
    <row r="788" spans="1:1" s="54" customFormat="1">
      <c r="A788" s="32"/>
    </row>
    <row r="789" spans="1:1" s="54" customFormat="1">
      <c r="A789" s="32"/>
    </row>
    <row r="790" spans="1:1" s="54" customFormat="1">
      <c r="A790" s="32"/>
    </row>
    <row r="791" spans="1:1" s="54" customFormat="1">
      <c r="A791" s="32"/>
    </row>
    <row r="792" spans="1:1" s="54" customFormat="1">
      <c r="A792" s="32"/>
    </row>
    <row r="793" spans="1:1" s="54" customFormat="1">
      <c r="A793" s="32"/>
    </row>
    <row r="794" spans="1:1" s="54" customFormat="1">
      <c r="A794" s="32"/>
    </row>
    <row r="795" spans="1:1" s="54" customFormat="1">
      <c r="A795" s="32"/>
    </row>
    <row r="796" spans="1:1" s="54" customFormat="1">
      <c r="A796" s="32"/>
    </row>
    <row r="797" spans="1:1" s="54" customFormat="1">
      <c r="A797" s="32"/>
    </row>
    <row r="798" spans="1:1" s="54" customFormat="1">
      <c r="A798" s="32"/>
    </row>
    <row r="799" spans="1:1" s="54" customFormat="1">
      <c r="A799" s="32"/>
    </row>
    <row r="800" spans="1:1" s="54" customFormat="1">
      <c r="A800" s="32"/>
    </row>
    <row r="801" spans="1:1" s="54" customFormat="1">
      <c r="A801" s="32"/>
    </row>
    <row r="802" spans="1:1" s="54" customFormat="1">
      <c r="A802" s="32"/>
    </row>
    <row r="803" spans="1:1" s="54" customFormat="1">
      <c r="A803" s="32"/>
    </row>
    <row r="804" spans="1:1" s="54" customFormat="1">
      <c r="A804" s="32"/>
    </row>
    <row r="805" spans="1:1" s="54" customFormat="1">
      <c r="A805" s="32"/>
    </row>
    <row r="806" spans="1:1" s="54" customFormat="1">
      <c r="A806" s="32"/>
    </row>
    <row r="807" spans="1:1" s="54" customFormat="1">
      <c r="A807" s="32"/>
    </row>
    <row r="808" spans="1:1" s="54" customFormat="1">
      <c r="A808" s="32"/>
    </row>
    <row r="809" spans="1:1" s="54" customFormat="1">
      <c r="A809" s="32"/>
    </row>
    <row r="810" spans="1:1" s="54" customFormat="1">
      <c r="A810" s="32"/>
    </row>
    <row r="811" spans="1:1" s="54" customFormat="1">
      <c r="A811" s="32"/>
    </row>
    <row r="812" spans="1:1" s="54" customFormat="1">
      <c r="A812" s="32"/>
    </row>
    <row r="813" spans="1:1" s="54" customFormat="1">
      <c r="A813" s="32"/>
    </row>
    <row r="814" spans="1:1" s="54" customFormat="1">
      <c r="A814" s="32"/>
    </row>
    <row r="815" spans="1:1" s="54" customFormat="1">
      <c r="A815" s="32"/>
    </row>
    <row r="816" spans="1:1" s="54" customFormat="1">
      <c r="A816" s="32"/>
    </row>
    <row r="817" spans="1:1" s="54" customFormat="1">
      <c r="A817" s="32"/>
    </row>
    <row r="818" spans="1:1" s="54" customFormat="1">
      <c r="A818" s="32"/>
    </row>
    <row r="819" spans="1:1" s="54" customFormat="1">
      <c r="A819" s="32"/>
    </row>
    <row r="820" spans="1:1" s="54" customFormat="1">
      <c r="A820" s="32"/>
    </row>
    <row r="821" spans="1:1" s="54" customFormat="1">
      <c r="A821" s="32"/>
    </row>
    <row r="822" spans="1:1" s="54" customFormat="1">
      <c r="A822" s="32"/>
    </row>
    <row r="823" spans="1:1" s="54" customFormat="1">
      <c r="A823" s="32"/>
    </row>
    <row r="824" spans="1:1" s="54" customFormat="1">
      <c r="A824" s="32"/>
    </row>
    <row r="825" spans="1:1" s="54" customFormat="1">
      <c r="A825" s="32"/>
    </row>
    <row r="826" spans="1:1" s="54" customFormat="1">
      <c r="A826" s="32"/>
    </row>
    <row r="827" spans="1:1" s="54" customFormat="1">
      <c r="A827" s="32"/>
    </row>
    <row r="828" spans="1:1" s="54" customFormat="1">
      <c r="A828" s="32"/>
    </row>
    <row r="829" spans="1:1" s="54" customFormat="1">
      <c r="A829" s="32"/>
    </row>
    <row r="830" spans="1:1" s="54" customFormat="1">
      <c r="A830" s="32"/>
    </row>
    <row r="831" spans="1:1" s="54" customFormat="1">
      <c r="A831" s="32"/>
    </row>
    <row r="832" spans="1:1" s="54" customFormat="1">
      <c r="A832" s="32"/>
    </row>
    <row r="833" spans="1:1" s="54" customFormat="1">
      <c r="A833" s="32"/>
    </row>
    <row r="834" spans="1:1" s="54" customFormat="1">
      <c r="A834" s="32"/>
    </row>
    <row r="835" spans="1:1" s="54" customFormat="1">
      <c r="A835" s="32"/>
    </row>
    <row r="836" spans="1:1" s="54" customFormat="1">
      <c r="A836" s="32"/>
    </row>
    <row r="837" spans="1:1" s="54" customFormat="1">
      <c r="A837" s="32"/>
    </row>
    <row r="838" spans="1:1" s="54" customFormat="1">
      <c r="A838" s="32"/>
    </row>
    <row r="839" spans="1:1" s="54" customFormat="1">
      <c r="A839" s="32"/>
    </row>
    <row r="840" spans="1:1" s="54" customFormat="1">
      <c r="A840" s="32"/>
    </row>
    <row r="841" spans="1:1" s="54" customFormat="1">
      <c r="A841" s="32"/>
    </row>
    <row r="842" spans="1:1" s="54" customFormat="1">
      <c r="A842" s="32"/>
    </row>
    <row r="843" spans="1:1" s="54" customFormat="1">
      <c r="A843" s="32"/>
    </row>
    <row r="844" spans="1:1" s="54" customFormat="1">
      <c r="A844" s="32"/>
    </row>
    <row r="845" spans="1:1" s="54" customFormat="1">
      <c r="A845" s="32"/>
    </row>
    <row r="846" spans="1:1" s="54" customFormat="1">
      <c r="A846" s="32"/>
    </row>
    <row r="847" spans="1:1" s="54" customFormat="1">
      <c r="A847" s="32"/>
    </row>
    <row r="848" spans="1:1" s="54" customFormat="1">
      <c r="A848" s="32"/>
    </row>
    <row r="849" spans="1:1" s="54" customFormat="1">
      <c r="A849" s="32"/>
    </row>
    <row r="850" spans="1:1" s="54" customFormat="1">
      <c r="A850" s="32"/>
    </row>
    <row r="851" spans="1:1" s="54" customFormat="1">
      <c r="A851" s="32"/>
    </row>
    <row r="852" spans="1:1" s="54" customFormat="1">
      <c r="A852" s="32"/>
    </row>
    <row r="853" spans="1:1" s="54" customFormat="1">
      <c r="A853" s="32"/>
    </row>
    <row r="854" spans="1:1" s="54" customFormat="1">
      <c r="A854" s="32"/>
    </row>
    <row r="855" spans="1:1" s="54" customFormat="1">
      <c r="A855" s="32"/>
    </row>
    <row r="856" spans="1:1" s="54" customFormat="1">
      <c r="A856" s="32"/>
    </row>
    <row r="857" spans="1:1" s="54" customFormat="1">
      <c r="A857" s="32"/>
    </row>
    <row r="858" spans="1:1" s="54" customFormat="1">
      <c r="A858" s="32"/>
    </row>
    <row r="859" spans="1:1" s="54" customFormat="1">
      <c r="A859" s="32"/>
    </row>
    <row r="860" spans="1:1" s="54" customFormat="1">
      <c r="A860" s="32"/>
    </row>
    <row r="861" spans="1:1" s="54" customFormat="1">
      <c r="A861" s="32"/>
    </row>
    <row r="862" spans="1:1" s="54" customFormat="1">
      <c r="A862" s="32"/>
    </row>
    <row r="863" spans="1:1" s="54" customFormat="1">
      <c r="A863" s="32"/>
    </row>
    <row r="864" spans="1:1" s="54" customFormat="1">
      <c r="A864" s="32"/>
    </row>
    <row r="865" spans="1:1" s="54" customFormat="1">
      <c r="A865" s="32"/>
    </row>
    <row r="866" spans="1:1" s="54" customFormat="1">
      <c r="A866" s="32"/>
    </row>
    <row r="867" spans="1:1" s="54" customFormat="1">
      <c r="A867" s="32"/>
    </row>
    <row r="868" spans="1:1" s="54" customFormat="1">
      <c r="A868" s="32"/>
    </row>
    <row r="869" spans="1:1" s="54" customFormat="1">
      <c r="A869" s="32"/>
    </row>
    <row r="870" spans="1:1" s="54" customFormat="1">
      <c r="A870" s="32"/>
    </row>
    <row r="871" spans="1:1" s="54" customFormat="1">
      <c r="A871" s="32"/>
    </row>
    <row r="872" spans="1:1" s="54" customFormat="1">
      <c r="A872" s="32"/>
    </row>
    <row r="873" spans="1:1" s="54" customFormat="1">
      <c r="A873" s="32"/>
    </row>
    <row r="874" spans="1:1" s="54" customFormat="1">
      <c r="A874" s="32"/>
    </row>
    <row r="875" spans="1:1" s="54" customFormat="1">
      <c r="A875" s="32"/>
    </row>
    <row r="876" spans="1:1" s="54" customFormat="1">
      <c r="A876" s="32"/>
    </row>
    <row r="877" spans="1:1" s="54" customFormat="1">
      <c r="A877" s="32"/>
    </row>
    <row r="878" spans="1:1" s="54" customFormat="1">
      <c r="A878" s="32"/>
    </row>
    <row r="879" spans="1:1" s="54" customFormat="1">
      <c r="A879" s="32"/>
    </row>
    <row r="880" spans="1:1" s="54" customFormat="1">
      <c r="A880" s="32"/>
    </row>
    <row r="881" spans="1:1" s="54" customFormat="1">
      <c r="A881" s="32"/>
    </row>
    <row r="882" spans="1:1" s="54" customFormat="1">
      <c r="A882" s="32"/>
    </row>
    <row r="883" spans="1:1" s="54" customFormat="1">
      <c r="A883" s="32"/>
    </row>
    <row r="884" spans="1:1" s="54" customFormat="1">
      <c r="A884" s="32"/>
    </row>
    <row r="885" spans="1:1" s="54" customFormat="1">
      <c r="A885" s="32"/>
    </row>
    <row r="886" spans="1:1" s="54" customFormat="1">
      <c r="A886" s="32"/>
    </row>
    <row r="887" spans="1:1" s="54" customFormat="1">
      <c r="A887" s="32"/>
    </row>
    <row r="888" spans="1:1" s="54" customFormat="1">
      <c r="A888" s="32"/>
    </row>
    <row r="889" spans="1:1" s="54" customFormat="1">
      <c r="A889" s="32"/>
    </row>
    <row r="890" spans="1:1" s="54" customFormat="1">
      <c r="A890" s="32"/>
    </row>
    <row r="891" spans="1:1" s="54" customFormat="1">
      <c r="A891" s="32"/>
    </row>
    <row r="892" spans="1:1" s="54" customFormat="1">
      <c r="A892" s="32"/>
    </row>
    <row r="893" spans="1:1" s="54" customFormat="1">
      <c r="A893" s="32"/>
    </row>
    <row r="894" spans="1:1" s="54" customFormat="1">
      <c r="A894" s="32"/>
    </row>
    <row r="895" spans="1:1" s="54" customFormat="1">
      <c r="A895" s="32"/>
    </row>
    <row r="896" spans="1:1" s="54" customFormat="1">
      <c r="A896" s="32"/>
    </row>
    <row r="897" spans="1:1" s="54" customFormat="1">
      <c r="A897" s="32"/>
    </row>
    <row r="898" spans="1:1" s="54" customFormat="1">
      <c r="A898" s="32"/>
    </row>
    <row r="899" spans="1:1" s="54" customFormat="1">
      <c r="A899" s="32"/>
    </row>
    <row r="900" spans="1:1" s="54" customFormat="1">
      <c r="A900" s="32"/>
    </row>
    <row r="901" spans="1:1" s="54" customFormat="1">
      <c r="A901" s="32"/>
    </row>
    <row r="902" spans="1:1" s="54" customFormat="1">
      <c r="A902" s="32"/>
    </row>
    <row r="903" spans="1:1" s="54" customFormat="1">
      <c r="A903" s="32"/>
    </row>
    <row r="904" spans="1:1" s="54" customFormat="1">
      <c r="A904" s="32"/>
    </row>
    <row r="905" spans="1:1" s="54" customFormat="1">
      <c r="A905" s="32"/>
    </row>
    <row r="906" spans="1:1" s="54" customFormat="1">
      <c r="A906" s="32"/>
    </row>
    <row r="907" spans="1:1" s="54" customFormat="1">
      <c r="A907" s="32"/>
    </row>
    <row r="908" spans="1:1" s="54" customFormat="1">
      <c r="A908" s="32"/>
    </row>
    <row r="909" spans="1:1" s="54" customFormat="1">
      <c r="A909" s="32"/>
    </row>
    <row r="910" spans="1:1" s="54" customFormat="1">
      <c r="A910" s="32"/>
    </row>
    <row r="911" spans="1:1" s="54" customFormat="1">
      <c r="A911" s="32"/>
    </row>
    <row r="912" spans="1:1" s="54" customFormat="1">
      <c r="A912" s="32"/>
    </row>
    <row r="913" spans="1:1" s="54" customFormat="1">
      <c r="A913" s="32"/>
    </row>
    <row r="914" spans="1:1" s="54" customFormat="1">
      <c r="A914" s="32"/>
    </row>
    <row r="915" spans="1:1" s="54" customFormat="1">
      <c r="A915" s="32"/>
    </row>
    <row r="916" spans="1:1" s="54" customFormat="1">
      <c r="A916" s="32"/>
    </row>
    <row r="917" spans="1:1" s="54" customFormat="1">
      <c r="A917" s="32"/>
    </row>
    <row r="918" spans="1:1" s="54" customFormat="1">
      <c r="A918" s="32"/>
    </row>
    <row r="919" spans="1:1" s="54" customFormat="1">
      <c r="A919" s="32"/>
    </row>
    <row r="920" spans="1:1" s="54" customFormat="1">
      <c r="A920" s="32"/>
    </row>
    <row r="921" spans="1:1" s="54" customFormat="1">
      <c r="A921" s="32"/>
    </row>
    <row r="922" spans="1:1" s="54" customFormat="1">
      <c r="A922" s="32"/>
    </row>
    <row r="923" spans="1:1" s="54" customFormat="1">
      <c r="A923" s="32"/>
    </row>
    <row r="924" spans="1:1" s="54" customFormat="1">
      <c r="A924" s="32"/>
    </row>
    <row r="925" spans="1:1" s="54" customFormat="1">
      <c r="A925" s="32"/>
    </row>
    <row r="926" spans="1:1" s="54" customFormat="1">
      <c r="A926" s="32"/>
    </row>
    <row r="927" spans="1:1" s="54" customFormat="1">
      <c r="A927" s="32"/>
    </row>
    <row r="928" spans="1:1" s="54" customFormat="1">
      <c r="A928" s="32"/>
    </row>
    <row r="929" spans="1:1" s="54" customFormat="1">
      <c r="A929" s="32"/>
    </row>
    <row r="930" spans="1:1" s="54" customFormat="1">
      <c r="A930" s="32"/>
    </row>
    <row r="931" spans="1:1" s="54" customFormat="1">
      <c r="A931" s="32"/>
    </row>
    <row r="932" spans="1:1" s="54" customFormat="1">
      <c r="A932" s="32"/>
    </row>
    <row r="933" spans="1:1" s="54" customFormat="1">
      <c r="A933" s="32"/>
    </row>
    <row r="934" spans="1:1" s="54" customFormat="1">
      <c r="A934" s="32"/>
    </row>
    <row r="935" spans="1:1" s="54" customFormat="1">
      <c r="A935" s="32"/>
    </row>
    <row r="936" spans="1:1" s="54" customFormat="1">
      <c r="A936" s="32"/>
    </row>
    <row r="937" spans="1:1" s="54" customFormat="1">
      <c r="A937" s="32"/>
    </row>
    <row r="938" spans="1:1" s="54" customFormat="1">
      <c r="A938" s="32"/>
    </row>
    <row r="939" spans="1:1" s="54" customFormat="1">
      <c r="A939" s="32"/>
    </row>
    <row r="940" spans="1:1" s="54" customFormat="1">
      <c r="A940" s="32"/>
    </row>
    <row r="941" spans="1:1" s="54" customFormat="1">
      <c r="A941" s="32"/>
    </row>
    <row r="942" spans="1:1" s="54" customFormat="1">
      <c r="A942" s="32"/>
    </row>
    <row r="943" spans="1:1" s="54" customFormat="1">
      <c r="A943" s="32"/>
    </row>
    <row r="944" spans="1:1" s="54" customFormat="1">
      <c r="A944" s="32"/>
    </row>
    <row r="945" spans="1:1" s="54" customFormat="1">
      <c r="A945" s="32"/>
    </row>
    <row r="946" spans="1:1" s="54" customFormat="1">
      <c r="A946" s="32"/>
    </row>
    <row r="947" spans="1:1" s="54" customFormat="1">
      <c r="A947" s="32"/>
    </row>
    <row r="948" spans="1:1" s="54" customFormat="1">
      <c r="A948" s="32"/>
    </row>
    <row r="949" spans="1:1" s="54" customFormat="1">
      <c r="A949" s="32"/>
    </row>
    <row r="950" spans="1:1" s="54" customFormat="1">
      <c r="A950" s="32"/>
    </row>
    <row r="951" spans="1:1" s="54" customFormat="1">
      <c r="A951" s="32"/>
    </row>
    <row r="952" spans="1:1" s="54" customFormat="1">
      <c r="A952" s="32"/>
    </row>
    <row r="953" spans="1:1" s="54" customFormat="1">
      <c r="A953" s="32"/>
    </row>
    <row r="954" spans="1:1" s="54" customFormat="1">
      <c r="A954" s="32"/>
    </row>
    <row r="955" spans="1:1" s="54" customFormat="1">
      <c r="A955" s="32"/>
    </row>
    <row r="956" spans="1:1" s="54" customFormat="1">
      <c r="A956" s="32"/>
    </row>
    <row r="957" spans="1:1" s="54" customFormat="1">
      <c r="A957" s="32"/>
    </row>
    <row r="958" spans="1:1" s="54" customFormat="1">
      <c r="A958" s="32"/>
    </row>
    <row r="959" spans="1:1" s="54" customFormat="1">
      <c r="A959" s="32"/>
    </row>
    <row r="960" spans="1:1" s="54" customFormat="1">
      <c r="A960" s="32"/>
    </row>
    <row r="961" spans="1:1" s="54" customFormat="1">
      <c r="A961" s="32"/>
    </row>
    <row r="962" spans="1:1" s="54" customFormat="1">
      <c r="A962" s="32"/>
    </row>
    <row r="963" spans="1:1" s="54" customFormat="1">
      <c r="A963" s="32"/>
    </row>
    <row r="964" spans="1:1" s="54" customFormat="1">
      <c r="A964" s="32"/>
    </row>
    <row r="965" spans="1:1" s="54" customFormat="1">
      <c r="A965" s="32"/>
    </row>
    <row r="966" spans="1:1" s="54" customFormat="1">
      <c r="A966" s="32"/>
    </row>
    <row r="967" spans="1:1" s="54" customFormat="1">
      <c r="A967" s="32"/>
    </row>
    <row r="968" spans="1:1" s="54" customFormat="1">
      <c r="A968" s="32"/>
    </row>
    <row r="969" spans="1:1" s="54" customFormat="1">
      <c r="A969" s="32"/>
    </row>
    <row r="970" spans="1:1" s="54" customFormat="1">
      <c r="A970" s="32"/>
    </row>
    <row r="971" spans="1:1" s="54" customFormat="1">
      <c r="A971" s="32"/>
    </row>
    <row r="972" spans="1:1" s="54" customFormat="1">
      <c r="A972" s="32"/>
    </row>
    <row r="973" spans="1:1" s="54" customFormat="1">
      <c r="A973" s="32"/>
    </row>
    <row r="974" spans="1:1" s="54" customFormat="1">
      <c r="A974" s="32"/>
    </row>
    <row r="975" spans="1:1" s="54" customFormat="1">
      <c r="A975" s="32"/>
    </row>
    <row r="976" spans="1:1" s="54" customFormat="1">
      <c r="A976" s="32"/>
    </row>
    <row r="977" spans="1:1" s="54" customFormat="1">
      <c r="A977" s="32"/>
    </row>
    <row r="978" spans="1:1" s="54" customFormat="1">
      <c r="A978" s="32"/>
    </row>
    <row r="979" spans="1:1" s="54" customFormat="1">
      <c r="A979" s="32"/>
    </row>
    <row r="980" spans="1:1" s="54" customFormat="1">
      <c r="A980" s="32"/>
    </row>
    <row r="981" spans="1:1" s="54" customFormat="1">
      <c r="A981" s="32"/>
    </row>
    <row r="982" spans="1:1" s="54" customFormat="1">
      <c r="A982" s="32"/>
    </row>
    <row r="983" spans="1:1" s="54" customFormat="1">
      <c r="A983" s="32"/>
    </row>
    <row r="984" spans="1:1" s="54" customFormat="1">
      <c r="A984" s="32"/>
    </row>
    <row r="985" spans="1:1" s="54" customFormat="1">
      <c r="A985" s="32"/>
    </row>
    <row r="986" spans="1:1" s="54" customFormat="1">
      <c r="A986" s="32"/>
    </row>
    <row r="987" spans="1:1" s="54" customFormat="1">
      <c r="A987" s="32"/>
    </row>
    <row r="988" spans="1:1" s="54" customFormat="1">
      <c r="A988" s="32"/>
    </row>
    <row r="989" spans="1:1" s="54" customFormat="1">
      <c r="A989" s="32"/>
    </row>
    <row r="990" spans="1:1" s="54" customFormat="1">
      <c r="A990" s="32"/>
    </row>
    <row r="991" spans="1:1" s="54" customFormat="1">
      <c r="A991" s="32"/>
    </row>
    <row r="992" spans="1:1" s="54" customFormat="1">
      <c r="A992" s="32"/>
    </row>
    <row r="993" spans="1:1" s="54" customFormat="1">
      <c r="A993" s="32"/>
    </row>
    <row r="994" spans="1:1" s="54" customFormat="1">
      <c r="A994" s="32"/>
    </row>
    <row r="995" spans="1:1" s="54" customFormat="1">
      <c r="A995" s="32"/>
    </row>
    <row r="996" spans="1:1" s="54" customFormat="1">
      <c r="A996" s="32"/>
    </row>
    <row r="997" spans="1:1" s="54" customFormat="1">
      <c r="A997" s="32"/>
    </row>
    <row r="998" spans="1:1" s="54" customFormat="1">
      <c r="A998" s="32"/>
    </row>
    <row r="999" spans="1:1" s="54" customFormat="1">
      <c r="A999" s="32"/>
    </row>
    <row r="1000" spans="1:1" s="54" customFormat="1">
      <c r="A1000" s="32"/>
    </row>
    <row r="1001" spans="1:1" s="54" customFormat="1">
      <c r="A1001" s="32"/>
    </row>
    <row r="1002" spans="1:1" s="54" customFormat="1">
      <c r="A1002" s="32"/>
    </row>
    <row r="1003" spans="1:1" s="54" customFormat="1">
      <c r="A1003" s="32"/>
    </row>
    <row r="1004" spans="1:1" s="54" customFormat="1">
      <c r="A1004" s="32"/>
    </row>
    <row r="1005" spans="1:1" s="54" customFormat="1">
      <c r="A1005" s="32"/>
    </row>
    <row r="1006" spans="1:1" s="54" customFormat="1">
      <c r="A1006" s="32"/>
    </row>
    <row r="1007" spans="1:1" s="54" customFormat="1">
      <c r="A1007" s="32"/>
    </row>
    <row r="1008" spans="1:1" s="54" customFormat="1">
      <c r="A1008" s="32"/>
    </row>
    <row r="1009" spans="1:1" s="54" customFormat="1">
      <c r="A1009" s="32"/>
    </row>
    <row r="1010" spans="1:1" s="54" customFormat="1">
      <c r="A1010" s="32"/>
    </row>
    <row r="1011" spans="1:1" s="54" customFormat="1">
      <c r="A1011" s="32"/>
    </row>
    <row r="1012" spans="1:1" s="54" customFormat="1">
      <c r="A1012" s="32"/>
    </row>
    <row r="1013" spans="1:1" s="54" customFormat="1">
      <c r="A1013" s="32"/>
    </row>
    <row r="1014" spans="1:1" s="54" customFormat="1">
      <c r="A1014" s="32"/>
    </row>
    <row r="1015" spans="1:1" s="54" customFormat="1">
      <c r="A1015" s="32"/>
    </row>
    <row r="1016" spans="1:1" s="54" customFormat="1">
      <c r="A1016" s="32"/>
    </row>
    <row r="1017" spans="1:1" s="54" customFormat="1">
      <c r="A1017" s="32"/>
    </row>
    <row r="1018" spans="1:1" s="54" customFormat="1">
      <c r="A1018" s="32"/>
    </row>
    <row r="1019" spans="1:1" s="54" customFormat="1">
      <c r="A1019" s="32"/>
    </row>
    <row r="1020" spans="1:1" s="54" customFormat="1">
      <c r="A1020" s="32"/>
    </row>
    <row r="1021" spans="1:1" s="54" customFormat="1">
      <c r="A1021" s="32"/>
    </row>
    <row r="1022" spans="1:1" s="54" customFormat="1">
      <c r="A1022" s="32"/>
    </row>
    <row r="1023" spans="1:1" s="54" customFormat="1">
      <c r="A1023" s="32"/>
    </row>
    <row r="1024" spans="1:1" s="54" customFormat="1">
      <c r="A1024" s="32"/>
    </row>
    <row r="1025" spans="1:1" s="54" customFormat="1">
      <c r="A1025" s="32"/>
    </row>
    <row r="1026" spans="1:1" s="54" customFormat="1">
      <c r="A1026" s="32"/>
    </row>
    <row r="1027" spans="1:1" s="54" customFormat="1">
      <c r="A1027" s="32"/>
    </row>
    <row r="1028" spans="1:1" s="54" customFormat="1">
      <c r="A1028" s="32"/>
    </row>
    <row r="1029" spans="1:1" s="54" customFormat="1">
      <c r="A1029" s="32"/>
    </row>
    <row r="1030" spans="1:1" s="54" customFormat="1">
      <c r="A1030" s="32"/>
    </row>
    <row r="1031" spans="1:1" s="54" customFormat="1">
      <c r="A1031" s="32"/>
    </row>
    <row r="1032" spans="1:1" s="54" customFormat="1">
      <c r="A1032" s="32"/>
    </row>
    <row r="1033" spans="1:1" s="54" customFormat="1">
      <c r="A1033" s="32"/>
    </row>
    <row r="1034" spans="1:1" s="54" customFormat="1">
      <c r="A1034" s="32"/>
    </row>
    <row r="1035" spans="1:1" s="54" customFormat="1">
      <c r="A1035" s="32"/>
    </row>
    <row r="1036" spans="1:1" s="54" customFormat="1">
      <c r="A1036" s="32"/>
    </row>
    <row r="1037" spans="1:1" s="54" customFormat="1">
      <c r="A1037" s="32"/>
    </row>
    <row r="1038" spans="1:1" s="54" customFormat="1">
      <c r="A1038" s="32"/>
    </row>
    <row r="1039" spans="1:1" s="54" customFormat="1">
      <c r="A1039" s="32"/>
    </row>
    <row r="1040" spans="1:1" s="54" customFormat="1">
      <c r="A1040" s="32"/>
    </row>
    <row r="1041" spans="1:1" s="54" customFormat="1">
      <c r="A1041" s="32"/>
    </row>
    <row r="1042" spans="1:1" s="54" customFormat="1">
      <c r="A1042" s="32"/>
    </row>
    <row r="1043" spans="1:1" s="54" customFormat="1">
      <c r="A1043" s="32"/>
    </row>
    <row r="1044" spans="1:1" s="54" customFormat="1">
      <c r="A1044" s="32"/>
    </row>
    <row r="1045" spans="1:1" s="54" customFormat="1">
      <c r="A1045" s="32"/>
    </row>
    <row r="1046" spans="1:1" s="54" customFormat="1">
      <c r="A1046" s="32"/>
    </row>
    <row r="1047" spans="1:1" s="54" customFormat="1">
      <c r="A1047" s="32"/>
    </row>
    <row r="1048" spans="1:1" s="54" customFormat="1">
      <c r="A1048" s="32"/>
    </row>
    <row r="1049" spans="1:1" s="54" customFormat="1">
      <c r="A1049" s="32"/>
    </row>
    <row r="1050" spans="1:1" s="54" customFormat="1">
      <c r="A1050" s="32"/>
    </row>
    <row r="1051" spans="1:1" s="54" customFormat="1">
      <c r="A1051" s="32"/>
    </row>
    <row r="1052" spans="1:1" s="54" customFormat="1">
      <c r="A1052" s="32"/>
    </row>
    <row r="1053" spans="1:1" s="54" customFormat="1">
      <c r="A1053" s="32"/>
    </row>
    <row r="1054" spans="1:1" s="54" customFormat="1">
      <c r="A1054" s="32"/>
    </row>
    <row r="1055" spans="1:1" s="54" customFormat="1">
      <c r="A1055" s="32"/>
    </row>
    <row r="1056" spans="1:1" s="54" customFormat="1">
      <c r="A1056" s="32"/>
    </row>
    <row r="1057" spans="1:1" s="54" customFormat="1">
      <c r="A1057" s="32"/>
    </row>
    <row r="1058" spans="1:1" s="54" customFormat="1">
      <c r="A1058" s="32"/>
    </row>
    <row r="1059" spans="1:1" s="54" customFormat="1">
      <c r="A1059" s="32"/>
    </row>
    <row r="1060" spans="1:1" s="54" customFormat="1">
      <c r="A1060" s="32"/>
    </row>
    <row r="1061" spans="1:1" s="54" customFormat="1">
      <c r="A1061" s="32"/>
    </row>
    <row r="1062" spans="1:1" s="54" customFormat="1">
      <c r="A1062" s="32"/>
    </row>
    <row r="1063" spans="1:1" s="54" customFormat="1">
      <c r="A1063" s="32"/>
    </row>
    <row r="1064" spans="1:1" s="54" customFormat="1">
      <c r="A1064" s="32"/>
    </row>
    <row r="1065" spans="1:1" s="54" customFormat="1">
      <c r="A1065" s="32"/>
    </row>
    <row r="1066" spans="1:1" s="54" customFormat="1">
      <c r="A1066" s="32"/>
    </row>
    <row r="1067" spans="1:1" s="54" customFormat="1">
      <c r="A1067" s="32"/>
    </row>
    <row r="1068" spans="1:1" s="54" customFormat="1">
      <c r="A1068" s="32"/>
    </row>
    <row r="1069" spans="1:1" s="54" customFormat="1">
      <c r="A1069" s="32"/>
    </row>
    <row r="1070" spans="1:1" s="54" customFormat="1">
      <c r="A1070" s="32"/>
    </row>
    <row r="1071" spans="1:1" s="54" customFormat="1">
      <c r="A1071" s="32"/>
    </row>
    <row r="1072" spans="1:1" s="54" customFormat="1">
      <c r="A1072" s="32"/>
    </row>
    <row r="1073" spans="1:1" s="54" customFormat="1">
      <c r="A1073" s="32"/>
    </row>
    <row r="1074" spans="1:1" s="54" customFormat="1">
      <c r="A1074" s="32"/>
    </row>
    <row r="1075" spans="1:1" s="54" customFormat="1">
      <c r="A1075" s="32"/>
    </row>
    <row r="1076" spans="1:1" s="54" customFormat="1">
      <c r="A1076" s="32"/>
    </row>
    <row r="1077" spans="1:1" s="54" customFormat="1">
      <c r="A1077" s="32"/>
    </row>
    <row r="1078" spans="1:1" s="54" customFormat="1">
      <c r="A1078" s="32"/>
    </row>
    <row r="1079" spans="1:1" s="54" customFormat="1">
      <c r="A1079" s="32"/>
    </row>
    <row r="1080" spans="1:1" s="54" customFormat="1">
      <c r="A1080" s="32"/>
    </row>
    <row r="1081" spans="1:1" s="54" customFormat="1">
      <c r="A1081" s="32"/>
    </row>
    <row r="1082" spans="1:1" s="54" customFormat="1">
      <c r="A1082" s="32"/>
    </row>
    <row r="1083" spans="1:1" s="54" customFormat="1">
      <c r="A1083" s="32"/>
    </row>
    <row r="1084" spans="1:1" s="54" customFormat="1">
      <c r="A1084" s="32"/>
    </row>
    <row r="1085" spans="1:1" s="54" customFormat="1">
      <c r="A1085" s="32"/>
    </row>
    <row r="1086" spans="1:1" s="54" customFormat="1">
      <c r="A1086" s="32"/>
    </row>
    <row r="1087" spans="1:1" s="54" customFormat="1">
      <c r="A1087" s="32"/>
    </row>
    <row r="1088" spans="1:1" s="54" customFormat="1">
      <c r="A1088" s="32"/>
    </row>
    <row r="1089" spans="1:1" s="54" customFormat="1">
      <c r="A1089" s="32"/>
    </row>
    <row r="1090" spans="1:1" s="54" customFormat="1">
      <c r="A1090" s="32"/>
    </row>
    <row r="1091" spans="1:1" s="54" customFormat="1">
      <c r="A1091" s="32"/>
    </row>
    <row r="1092" spans="1:1" s="54" customFormat="1">
      <c r="A1092" s="32"/>
    </row>
    <row r="1093" spans="1:1" s="54" customFormat="1">
      <c r="A1093" s="32"/>
    </row>
    <row r="1094" spans="1:1" s="54" customFormat="1">
      <c r="A1094" s="32"/>
    </row>
    <row r="1095" spans="1:1" s="54" customFormat="1">
      <c r="A1095" s="32"/>
    </row>
    <row r="1096" spans="1:1" s="54" customFormat="1">
      <c r="A1096" s="32"/>
    </row>
    <row r="1097" spans="1:1" s="54" customFormat="1">
      <c r="A1097" s="32"/>
    </row>
    <row r="1098" spans="1:1" s="54" customFormat="1">
      <c r="A1098" s="32"/>
    </row>
    <row r="1099" spans="1:1" s="54" customFormat="1">
      <c r="A1099" s="32"/>
    </row>
    <row r="1100" spans="1:1" s="54" customFormat="1">
      <c r="A1100" s="32"/>
    </row>
    <row r="1101" spans="1:1" s="54" customFormat="1">
      <c r="A1101" s="32"/>
    </row>
    <row r="1102" spans="1:1" s="54" customFormat="1">
      <c r="A1102" s="32"/>
    </row>
    <row r="1103" spans="1:1" s="54" customFormat="1">
      <c r="A1103" s="32"/>
    </row>
    <row r="1104" spans="1:1" s="54" customFormat="1">
      <c r="A1104" s="32"/>
    </row>
    <row r="1105" spans="1:1" s="54" customFormat="1">
      <c r="A1105" s="32"/>
    </row>
    <row r="1106" spans="1:1" s="54" customFormat="1">
      <c r="A1106" s="32"/>
    </row>
    <row r="1107" spans="1:1" s="54" customFormat="1">
      <c r="A1107" s="32"/>
    </row>
    <row r="1108" spans="1:1" s="54" customFormat="1">
      <c r="A1108" s="32"/>
    </row>
    <row r="1109" spans="1:1" s="54" customFormat="1">
      <c r="A1109" s="32"/>
    </row>
    <row r="1110" spans="1:1" s="54" customFormat="1">
      <c r="A1110" s="32"/>
    </row>
    <row r="1111" spans="1:1" s="54" customFormat="1">
      <c r="A1111" s="32"/>
    </row>
    <row r="1112" spans="1:1" s="54" customFormat="1">
      <c r="A1112" s="32"/>
    </row>
    <row r="1113" spans="1:1" s="54" customFormat="1">
      <c r="A1113" s="32"/>
    </row>
    <row r="1114" spans="1:1" s="54" customFormat="1">
      <c r="A1114" s="32"/>
    </row>
    <row r="1115" spans="1:1" s="54" customFormat="1">
      <c r="A1115" s="32"/>
    </row>
    <row r="1116" spans="1:1" s="54" customFormat="1">
      <c r="A1116" s="32"/>
    </row>
    <row r="1117" spans="1:1" s="54" customFormat="1">
      <c r="A1117" s="32"/>
    </row>
    <row r="1118" spans="1:1" s="54" customFormat="1">
      <c r="A1118" s="32"/>
    </row>
    <row r="1119" spans="1:1" s="54" customFormat="1">
      <c r="A1119" s="32"/>
    </row>
    <row r="1120" spans="1:1" s="54" customFormat="1">
      <c r="A1120" s="32"/>
    </row>
    <row r="1121" spans="1:1" s="54" customFormat="1">
      <c r="A1121" s="32"/>
    </row>
    <row r="1122" spans="1:1" s="54" customFormat="1">
      <c r="A1122" s="32"/>
    </row>
    <row r="1123" spans="1:1" s="54" customFormat="1">
      <c r="A1123" s="32"/>
    </row>
    <row r="1124" spans="1:1" s="54" customFormat="1">
      <c r="A1124" s="32"/>
    </row>
    <row r="1125" spans="1:1" s="54" customFormat="1">
      <c r="A1125" s="32"/>
    </row>
    <row r="1126" spans="1:1" s="54" customFormat="1">
      <c r="A1126" s="32"/>
    </row>
    <row r="1127" spans="1:1" s="54" customFormat="1">
      <c r="A1127" s="32"/>
    </row>
    <row r="1128" spans="1:1" s="54" customFormat="1">
      <c r="A1128" s="32"/>
    </row>
    <row r="1129" spans="1:1" s="54" customFormat="1">
      <c r="A1129" s="32"/>
    </row>
    <row r="1130" spans="1:1" s="54" customFormat="1">
      <c r="A1130" s="32"/>
    </row>
    <row r="1131" spans="1:1" s="54" customFormat="1">
      <c r="A1131" s="32"/>
    </row>
    <row r="1132" spans="1:1" s="54" customFormat="1">
      <c r="A1132" s="32"/>
    </row>
    <row r="1133" spans="1:1" s="54" customFormat="1">
      <c r="A1133" s="32"/>
    </row>
    <row r="1134" spans="1:1" s="54" customFormat="1">
      <c r="A1134" s="32"/>
    </row>
    <row r="1135" spans="1:1" s="54" customFormat="1">
      <c r="A1135" s="32"/>
    </row>
    <row r="1136" spans="1:1" s="54" customFormat="1">
      <c r="A1136" s="32"/>
    </row>
    <row r="1137" spans="1:1" s="54" customFormat="1">
      <c r="A1137" s="32"/>
    </row>
    <row r="1138" spans="1:1" s="54" customFormat="1">
      <c r="A1138" s="32"/>
    </row>
    <row r="1139" spans="1:1" s="54" customFormat="1">
      <c r="A1139" s="32"/>
    </row>
    <row r="1140" spans="1:1" s="54" customFormat="1">
      <c r="A1140" s="32"/>
    </row>
    <row r="1141" spans="1:1" s="54" customFormat="1">
      <c r="A1141" s="32"/>
    </row>
    <row r="1142" spans="1:1" s="54" customFormat="1">
      <c r="A1142" s="32"/>
    </row>
    <row r="1143" spans="1:1" s="54" customFormat="1">
      <c r="A1143" s="32"/>
    </row>
    <row r="1144" spans="1:1" s="54" customFormat="1">
      <c r="A1144" s="32"/>
    </row>
    <row r="1145" spans="1:1" s="54" customFormat="1">
      <c r="A1145" s="32"/>
    </row>
    <row r="1146" spans="1:1" s="54" customFormat="1">
      <c r="A1146" s="32"/>
    </row>
    <row r="1147" spans="1:1" s="54" customFormat="1">
      <c r="A1147" s="32"/>
    </row>
    <row r="1148" spans="1:1" s="54" customFormat="1">
      <c r="A1148" s="32"/>
    </row>
    <row r="1149" spans="1:1" s="54" customFormat="1">
      <c r="A1149" s="32"/>
    </row>
    <row r="1150" spans="1:1" s="54" customFormat="1">
      <c r="A1150" s="32"/>
    </row>
    <row r="1151" spans="1:1" s="54" customFormat="1">
      <c r="A1151" s="32"/>
    </row>
    <row r="1152" spans="1:1" s="54" customFormat="1">
      <c r="A1152" s="32"/>
    </row>
    <row r="1153" spans="1:1" s="54" customFormat="1">
      <c r="A1153" s="32"/>
    </row>
    <row r="1154" spans="1:1" s="54" customFormat="1">
      <c r="A1154" s="32"/>
    </row>
    <row r="1155" spans="1:1" s="54" customFormat="1">
      <c r="A1155" s="32"/>
    </row>
    <row r="1156" spans="1:1" s="54" customFormat="1">
      <c r="A1156" s="32"/>
    </row>
    <row r="1157" spans="1:1" s="54" customFormat="1">
      <c r="A1157" s="32"/>
    </row>
    <row r="1158" spans="1:1" s="54" customFormat="1">
      <c r="A1158" s="32"/>
    </row>
    <row r="1159" spans="1:1" s="54" customFormat="1">
      <c r="A1159" s="32"/>
    </row>
    <row r="1160" spans="1:1" s="54" customFormat="1">
      <c r="A1160" s="32"/>
    </row>
    <row r="1161" spans="1:1" s="54" customFormat="1">
      <c r="A1161" s="32"/>
    </row>
    <row r="1162" spans="1:1" s="54" customFormat="1">
      <c r="A1162" s="32"/>
    </row>
    <row r="1163" spans="1:1" s="54" customFormat="1">
      <c r="A1163" s="32"/>
    </row>
    <row r="1164" spans="1:1" s="54" customFormat="1">
      <c r="A1164" s="32"/>
    </row>
    <row r="1165" spans="1:1" s="54" customFormat="1">
      <c r="A1165" s="32"/>
    </row>
    <row r="1166" spans="1:1" s="54" customFormat="1">
      <c r="A1166" s="32"/>
    </row>
    <row r="1167" spans="1:1" s="54" customFormat="1">
      <c r="A1167" s="32"/>
    </row>
    <row r="1168" spans="1:1" s="54" customFormat="1">
      <c r="A1168" s="32"/>
    </row>
    <row r="1169" spans="1:1" s="54" customFormat="1">
      <c r="A1169" s="32"/>
    </row>
    <row r="1170" spans="1:1" s="54" customFormat="1">
      <c r="A1170" s="32"/>
    </row>
    <row r="1171" spans="1:1" s="54" customFormat="1">
      <c r="A1171" s="32"/>
    </row>
    <row r="1172" spans="1:1" s="54" customFormat="1">
      <c r="A1172" s="32"/>
    </row>
    <row r="1173" spans="1:1" s="54" customFormat="1">
      <c r="A1173" s="32"/>
    </row>
    <row r="1174" spans="1:1" s="54" customFormat="1">
      <c r="A1174" s="32"/>
    </row>
    <row r="1175" spans="1:1" s="54" customFormat="1">
      <c r="A1175" s="32"/>
    </row>
    <row r="1176" spans="1:1" s="54" customFormat="1">
      <c r="A1176" s="32"/>
    </row>
    <row r="1177" spans="1:1" s="54" customFormat="1">
      <c r="A1177" s="32"/>
    </row>
    <row r="1178" spans="1:1" s="54" customFormat="1">
      <c r="A1178" s="32"/>
    </row>
    <row r="1179" spans="1:1" s="54" customFormat="1">
      <c r="A1179" s="32"/>
    </row>
    <row r="1180" spans="1:1" s="54" customFormat="1">
      <c r="A1180" s="32"/>
    </row>
    <row r="1181" spans="1:1" s="54" customFormat="1">
      <c r="A1181" s="32"/>
    </row>
    <row r="1182" spans="1:1" s="54" customFormat="1">
      <c r="A1182" s="32"/>
    </row>
    <row r="1183" spans="1:1" s="54" customFormat="1">
      <c r="A1183" s="32"/>
    </row>
    <row r="1184" spans="1:1" s="54" customFormat="1">
      <c r="A1184" s="32"/>
    </row>
    <row r="1185" spans="1:1" s="54" customFormat="1">
      <c r="A1185" s="32"/>
    </row>
    <row r="1186" spans="1:1" s="54" customFormat="1">
      <c r="A1186" s="32"/>
    </row>
    <row r="1187" spans="1:1" s="54" customFormat="1">
      <c r="A1187" s="32"/>
    </row>
    <row r="1188" spans="1:1" s="54" customFormat="1">
      <c r="A1188" s="32"/>
    </row>
    <row r="1189" spans="1:1" s="54" customFormat="1">
      <c r="A1189" s="32"/>
    </row>
    <row r="1190" spans="1:1" s="54" customFormat="1">
      <c r="A1190" s="32"/>
    </row>
    <row r="1191" spans="1:1" s="54" customFormat="1">
      <c r="A1191" s="32"/>
    </row>
    <row r="1192" spans="1:1" s="54" customFormat="1">
      <c r="A1192" s="32"/>
    </row>
    <row r="1193" spans="1:1" s="54" customFormat="1">
      <c r="A1193" s="32"/>
    </row>
    <row r="1194" spans="1:1" s="54" customFormat="1">
      <c r="A1194" s="32"/>
    </row>
    <row r="1195" spans="1:1" s="54" customFormat="1">
      <c r="A1195" s="32"/>
    </row>
    <row r="1196" spans="1:1" s="54" customFormat="1">
      <c r="A1196" s="32"/>
    </row>
    <row r="1197" spans="1:1" s="54" customFormat="1">
      <c r="A1197" s="32"/>
    </row>
    <row r="1198" spans="1:1" s="54" customFormat="1">
      <c r="A1198" s="32"/>
    </row>
    <row r="1199" spans="1:1" s="54" customFormat="1">
      <c r="A1199" s="32"/>
    </row>
    <row r="1200" spans="1:1" s="54" customFormat="1">
      <c r="A1200" s="32"/>
    </row>
    <row r="1201" spans="1:1" s="54" customFormat="1">
      <c r="A1201" s="32"/>
    </row>
    <row r="1202" spans="1:1" s="54" customFormat="1">
      <c r="A1202" s="32"/>
    </row>
    <row r="1203" spans="1:1" s="54" customFormat="1">
      <c r="A1203" s="32"/>
    </row>
    <row r="1204" spans="1:1" s="54" customFormat="1">
      <c r="A1204" s="32"/>
    </row>
    <row r="1205" spans="1:1" s="54" customFormat="1">
      <c r="A1205" s="32"/>
    </row>
    <row r="1206" spans="1:1" s="54" customFormat="1">
      <c r="A1206" s="32"/>
    </row>
    <row r="1207" spans="1:1" s="54" customFormat="1">
      <c r="A1207" s="32"/>
    </row>
    <row r="1208" spans="1:1" s="54" customFormat="1">
      <c r="A1208" s="32"/>
    </row>
    <row r="1209" spans="1:1" s="54" customFormat="1">
      <c r="A1209" s="32"/>
    </row>
    <row r="1210" spans="1:1" s="54" customFormat="1">
      <c r="A1210" s="32"/>
    </row>
    <row r="1211" spans="1:1" s="54" customFormat="1">
      <c r="A1211" s="32"/>
    </row>
    <row r="1212" spans="1:1" s="54" customFormat="1">
      <c r="A1212" s="32"/>
    </row>
    <row r="1213" spans="1:1" s="54" customFormat="1">
      <c r="A1213" s="32"/>
    </row>
    <row r="1214" spans="1:1" s="54" customFormat="1">
      <c r="A1214" s="32"/>
    </row>
    <row r="1215" spans="1:1" s="54" customFormat="1">
      <c r="A1215" s="32"/>
    </row>
    <row r="1216" spans="1:1" s="54" customFormat="1">
      <c r="A1216" s="32"/>
    </row>
    <row r="1217" spans="1:1" s="54" customFormat="1">
      <c r="A1217" s="32"/>
    </row>
    <row r="1218" spans="1:1" s="54" customFormat="1">
      <c r="A1218" s="32"/>
    </row>
    <row r="1219" spans="1:1" s="54" customFormat="1">
      <c r="A1219" s="32"/>
    </row>
    <row r="1220" spans="1:1" s="54" customFormat="1">
      <c r="A1220" s="32"/>
    </row>
    <row r="1221" spans="1:1" s="54" customFormat="1">
      <c r="A1221" s="32"/>
    </row>
    <row r="1222" spans="1:1" s="54" customFormat="1">
      <c r="A1222" s="32"/>
    </row>
    <row r="1223" spans="1:1" s="54" customFormat="1">
      <c r="A1223" s="32"/>
    </row>
    <row r="1224" spans="1:1" s="54" customFormat="1">
      <c r="A1224" s="32"/>
    </row>
    <row r="1225" spans="1:1" s="54" customFormat="1">
      <c r="A1225" s="32"/>
    </row>
    <row r="1226" spans="1:1" s="54" customFormat="1">
      <c r="A1226" s="32"/>
    </row>
    <row r="1227" spans="1:1" s="54" customFormat="1">
      <c r="A1227" s="32"/>
    </row>
    <row r="1228" spans="1:1" s="54" customFormat="1">
      <c r="A1228" s="32"/>
    </row>
    <row r="1229" spans="1:1" s="54" customFormat="1">
      <c r="A1229" s="32"/>
    </row>
    <row r="1230" spans="1:1" s="54" customFormat="1">
      <c r="A1230" s="32"/>
    </row>
    <row r="1231" spans="1:1" s="54" customFormat="1">
      <c r="A1231" s="32"/>
    </row>
    <row r="1232" spans="1:1" s="54" customFormat="1">
      <c r="A1232" s="32"/>
    </row>
    <row r="1233" spans="1:1" s="54" customFormat="1">
      <c r="A1233" s="32"/>
    </row>
    <row r="1234" spans="1:1" s="54" customFormat="1">
      <c r="A1234" s="32"/>
    </row>
    <row r="1235" spans="1:1" s="54" customFormat="1">
      <c r="A1235" s="32"/>
    </row>
    <row r="1236" spans="1:1" s="54" customFormat="1">
      <c r="A1236" s="32"/>
    </row>
    <row r="1237" spans="1:1" s="54" customFormat="1">
      <c r="A1237" s="32"/>
    </row>
    <row r="1238" spans="1:1" s="54" customFormat="1">
      <c r="A1238" s="32"/>
    </row>
    <row r="1239" spans="1:1" s="54" customFormat="1">
      <c r="A1239" s="32"/>
    </row>
    <row r="1240" spans="1:1" s="54" customFormat="1">
      <c r="A1240" s="32"/>
    </row>
    <row r="1241" spans="1:1" s="54" customFormat="1">
      <c r="A1241" s="32"/>
    </row>
    <row r="1242" spans="1:1" s="54" customFormat="1">
      <c r="A1242" s="32"/>
    </row>
    <row r="1243" spans="1:1" s="54" customFormat="1">
      <c r="A1243" s="32"/>
    </row>
    <row r="1244" spans="1:1" s="54" customFormat="1">
      <c r="A1244" s="32"/>
    </row>
    <row r="1245" spans="1:1" s="54" customFormat="1">
      <c r="A1245" s="32"/>
    </row>
    <row r="1246" spans="1:1" s="54" customFormat="1">
      <c r="A1246" s="32"/>
    </row>
    <row r="1247" spans="1:1" s="54" customFormat="1">
      <c r="A1247" s="32"/>
    </row>
    <row r="1248" spans="1:1" s="54" customFormat="1">
      <c r="A1248" s="32"/>
    </row>
    <row r="1249" spans="1:1" s="54" customFormat="1">
      <c r="A1249" s="32"/>
    </row>
    <row r="1250" spans="1:1" s="54" customFormat="1">
      <c r="A1250" s="32"/>
    </row>
    <row r="1251" spans="1:1" s="54" customFormat="1">
      <c r="A1251" s="32"/>
    </row>
    <row r="1252" spans="1:1" s="54" customFormat="1">
      <c r="A1252" s="32"/>
    </row>
    <row r="1253" spans="1:1" s="54" customFormat="1">
      <c r="A1253" s="32"/>
    </row>
    <row r="1254" spans="1:1" s="54" customFormat="1">
      <c r="A1254" s="32"/>
    </row>
    <row r="1255" spans="1:1" s="54" customFormat="1">
      <c r="A1255" s="32"/>
    </row>
    <row r="1256" spans="1:1" s="54" customFormat="1">
      <c r="A1256" s="32"/>
    </row>
    <row r="1257" spans="1:1" s="54" customFormat="1">
      <c r="A1257" s="32"/>
    </row>
    <row r="1258" spans="1:1" s="54" customFormat="1">
      <c r="A1258" s="32"/>
    </row>
    <row r="1259" spans="1:1" s="54" customFormat="1">
      <c r="A1259" s="32"/>
    </row>
    <row r="1260" spans="1:1" s="54" customFormat="1">
      <c r="A1260" s="32"/>
    </row>
    <row r="1261" spans="1:1" s="54" customFormat="1">
      <c r="A1261" s="32"/>
    </row>
    <row r="1262" spans="1:1" s="54" customFormat="1">
      <c r="A1262" s="32"/>
    </row>
    <row r="1263" spans="1:1" s="54" customFormat="1">
      <c r="A1263" s="32"/>
    </row>
    <row r="1264" spans="1:1" s="54" customFormat="1">
      <c r="A1264" s="32"/>
    </row>
    <row r="1265" spans="1:1" s="54" customFormat="1">
      <c r="A1265" s="32"/>
    </row>
    <row r="1266" spans="1:1" s="54" customFormat="1">
      <c r="A1266" s="32"/>
    </row>
    <row r="1267" spans="1:1" s="54" customFormat="1">
      <c r="A1267" s="32"/>
    </row>
    <row r="1268" spans="1:1" s="54" customFormat="1">
      <c r="A1268" s="32"/>
    </row>
    <row r="1269" spans="1:1" s="54" customFormat="1">
      <c r="A1269" s="32"/>
    </row>
    <row r="1270" spans="1:1" s="54" customFormat="1">
      <c r="A1270" s="32"/>
    </row>
    <row r="1271" spans="1:1" s="54" customFormat="1">
      <c r="A1271" s="32"/>
    </row>
    <row r="1272" spans="1:1" s="54" customFormat="1">
      <c r="A1272" s="32"/>
    </row>
    <row r="1273" spans="1:1" s="54" customFormat="1">
      <c r="A1273" s="32"/>
    </row>
    <row r="1274" spans="1:1" s="54" customFormat="1">
      <c r="A1274" s="32"/>
    </row>
    <row r="1275" spans="1:1" s="54" customFormat="1">
      <c r="A1275" s="32"/>
    </row>
    <row r="1276" spans="1:1" s="54" customFormat="1">
      <c r="A1276" s="32"/>
    </row>
    <row r="1277" spans="1:1" s="54" customFormat="1">
      <c r="A1277" s="32"/>
    </row>
    <row r="1278" spans="1:1" s="54" customFormat="1">
      <c r="A1278" s="32"/>
    </row>
    <row r="1279" spans="1:1" s="54" customFormat="1">
      <c r="A1279" s="32"/>
    </row>
    <row r="1280" spans="1:1" s="54" customFormat="1">
      <c r="A1280" s="32"/>
    </row>
    <row r="1281" spans="1:1" s="54" customFormat="1">
      <c r="A1281" s="32"/>
    </row>
    <row r="1282" spans="1:1" s="54" customFormat="1">
      <c r="A1282" s="32"/>
    </row>
    <row r="1283" spans="1:1" s="54" customFormat="1">
      <c r="A1283" s="32"/>
    </row>
    <row r="1284" spans="1:1" s="54" customFormat="1">
      <c r="A1284" s="32"/>
    </row>
    <row r="1285" spans="1:1" s="54" customFormat="1">
      <c r="A1285" s="32"/>
    </row>
    <row r="1286" spans="1:1" s="54" customFormat="1">
      <c r="A1286" s="32"/>
    </row>
    <row r="1287" spans="1:1" s="54" customFormat="1">
      <c r="A1287" s="32"/>
    </row>
    <row r="1288" spans="1:1" s="54" customFormat="1">
      <c r="A1288" s="32"/>
    </row>
    <row r="1289" spans="1:1" s="54" customFormat="1">
      <c r="A1289" s="32"/>
    </row>
    <row r="1290" spans="1:1" s="54" customFormat="1">
      <c r="A1290" s="32"/>
    </row>
    <row r="1291" spans="1:1" s="54" customFormat="1">
      <c r="A1291" s="32"/>
    </row>
    <row r="1292" spans="1:1" s="54" customFormat="1">
      <c r="A1292" s="32"/>
    </row>
    <row r="1293" spans="1:1" s="54" customFormat="1">
      <c r="A1293" s="32"/>
    </row>
    <row r="1294" spans="1:1" s="54" customFormat="1">
      <c r="A1294" s="32"/>
    </row>
    <row r="1295" spans="1:1" s="54" customFormat="1">
      <c r="A1295" s="32"/>
    </row>
    <row r="1296" spans="1:1" s="54" customFormat="1">
      <c r="A1296" s="32"/>
    </row>
    <row r="1297" spans="1:1" s="54" customFormat="1">
      <c r="A1297" s="32"/>
    </row>
    <row r="1298" spans="1:1" s="54" customFormat="1">
      <c r="A1298" s="32"/>
    </row>
    <row r="1299" spans="1:1" s="54" customFormat="1">
      <c r="A1299" s="32"/>
    </row>
    <row r="1300" spans="1:1" s="54" customFormat="1">
      <c r="A1300" s="32"/>
    </row>
    <row r="1301" spans="1:1" s="54" customFormat="1">
      <c r="A1301" s="32"/>
    </row>
    <row r="1302" spans="1:1" s="54" customFormat="1">
      <c r="A1302" s="32"/>
    </row>
    <row r="1303" spans="1:1" s="54" customFormat="1">
      <c r="A1303" s="32"/>
    </row>
    <row r="1304" spans="1:1" s="54" customFormat="1">
      <c r="A1304" s="32"/>
    </row>
    <row r="1305" spans="1:1" s="54" customFormat="1">
      <c r="A1305" s="32"/>
    </row>
    <row r="1306" spans="1:1" s="54" customFormat="1">
      <c r="A1306" s="32"/>
    </row>
    <row r="1307" spans="1:1" s="54" customFormat="1">
      <c r="A1307" s="32"/>
    </row>
    <row r="1308" spans="1:1" s="54" customFormat="1">
      <c r="A1308" s="32"/>
    </row>
    <row r="1309" spans="1:1" s="54" customFormat="1">
      <c r="A1309" s="32"/>
    </row>
    <row r="1310" spans="1:1" s="54" customFormat="1">
      <c r="A1310" s="32"/>
    </row>
    <row r="1311" spans="1:1" s="54" customFormat="1">
      <c r="A1311" s="32"/>
    </row>
    <row r="1312" spans="1:1" s="54" customFormat="1">
      <c r="A1312" s="32"/>
    </row>
    <row r="1313" spans="1:1" s="54" customFormat="1">
      <c r="A1313" s="32"/>
    </row>
    <row r="1314" spans="1:1" s="54" customFormat="1">
      <c r="A1314" s="32"/>
    </row>
    <row r="1315" spans="1:1" s="54" customFormat="1">
      <c r="A1315" s="32"/>
    </row>
    <row r="1316" spans="1:1" s="54" customFormat="1">
      <c r="A1316" s="32"/>
    </row>
    <row r="1317" spans="1:1" s="54" customFormat="1">
      <c r="A1317" s="32"/>
    </row>
    <row r="1318" spans="1:1" s="54" customFormat="1">
      <c r="A1318" s="32"/>
    </row>
    <row r="1319" spans="1:1" s="54" customFormat="1">
      <c r="A1319" s="32"/>
    </row>
    <row r="1320" spans="1:1" s="54" customFormat="1">
      <c r="A1320" s="32"/>
    </row>
    <row r="1321" spans="1:1" s="54" customFormat="1">
      <c r="A1321" s="32"/>
    </row>
    <row r="1322" spans="1:1" s="54" customFormat="1">
      <c r="A1322" s="32"/>
    </row>
    <row r="1323" spans="1:1" s="54" customFormat="1">
      <c r="A1323" s="32"/>
    </row>
    <row r="1324" spans="1:1" s="54" customFormat="1">
      <c r="A1324" s="32"/>
    </row>
    <row r="1325" spans="1:1" s="54" customFormat="1">
      <c r="A1325" s="32"/>
    </row>
    <row r="1326" spans="1:1" s="54" customFormat="1">
      <c r="A1326" s="32"/>
    </row>
    <row r="1327" spans="1:1" s="54" customFormat="1">
      <c r="A1327" s="32"/>
    </row>
    <row r="1328" spans="1:1" s="54" customFormat="1">
      <c r="A1328" s="32"/>
    </row>
    <row r="1329" spans="1:1" s="54" customFormat="1">
      <c r="A1329" s="32"/>
    </row>
    <row r="1330" spans="1:1" s="54" customFormat="1">
      <c r="A1330" s="32"/>
    </row>
    <row r="1331" spans="1:1" s="54" customFormat="1">
      <c r="A1331" s="32"/>
    </row>
    <row r="1332" spans="1:1" s="54" customFormat="1">
      <c r="A1332" s="32"/>
    </row>
    <row r="1333" spans="1:1" s="54" customFormat="1">
      <c r="A1333" s="32"/>
    </row>
    <row r="1334" spans="1:1" s="54" customFormat="1">
      <c r="A1334" s="32"/>
    </row>
    <row r="1335" spans="1:1" s="54" customFormat="1">
      <c r="A1335" s="32"/>
    </row>
    <row r="1336" spans="1:1" s="54" customFormat="1">
      <c r="A1336" s="32"/>
    </row>
    <row r="1337" spans="1:1" s="54" customFormat="1">
      <c r="A1337" s="32"/>
    </row>
    <row r="1338" spans="1:1" s="54" customFormat="1">
      <c r="A1338" s="32"/>
    </row>
    <row r="1339" spans="1:1" s="54" customFormat="1">
      <c r="A1339" s="32"/>
    </row>
    <row r="1340" spans="1:1" s="54" customFormat="1">
      <c r="A1340" s="32"/>
    </row>
    <row r="1341" spans="1:1" s="54" customFormat="1">
      <c r="A1341" s="32"/>
    </row>
    <row r="1342" spans="1:1" s="54" customFormat="1">
      <c r="A1342" s="32"/>
    </row>
    <row r="1343" spans="1:1" s="54" customFormat="1">
      <c r="A1343" s="32"/>
    </row>
    <row r="1344" spans="1:1" s="54" customFormat="1">
      <c r="A1344" s="32"/>
    </row>
    <row r="1345" spans="1:1" s="54" customFormat="1">
      <c r="A1345" s="32"/>
    </row>
    <row r="1346" spans="1:1" s="54" customFormat="1">
      <c r="A1346" s="32"/>
    </row>
    <row r="1347" spans="1:1" s="54" customFormat="1">
      <c r="A1347" s="32"/>
    </row>
    <row r="1348" spans="1:1" s="54" customFormat="1">
      <c r="A1348" s="32"/>
    </row>
    <row r="1349" spans="1:1" s="54" customFormat="1">
      <c r="A1349" s="32"/>
    </row>
    <row r="1350" spans="1:1" s="54" customFormat="1">
      <c r="A1350" s="32"/>
    </row>
    <row r="1351" spans="1:1" s="54" customFormat="1">
      <c r="A1351" s="32"/>
    </row>
    <row r="1352" spans="1:1" s="54" customFormat="1">
      <c r="A1352" s="32"/>
    </row>
    <row r="1353" spans="1:1" s="54" customFormat="1">
      <c r="A1353" s="32"/>
    </row>
    <row r="1354" spans="1:1" s="54" customFormat="1">
      <c r="A1354" s="32"/>
    </row>
    <row r="1355" spans="1:1" s="54" customFormat="1">
      <c r="A1355" s="32"/>
    </row>
    <row r="1356" spans="1:1" s="54" customFormat="1">
      <c r="A1356" s="32"/>
    </row>
    <row r="1357" spans="1:1" s="54" customFormat="1">
      <c r="A1357" s="32"/>
    </row>
    <row r="1358" spans="1:1" s="54" customFormat="1">
      <c r="A1358" s="32"/>
    </row>
    <row r="1359" spans="1:1" s="54" customFormat="1">
      <c r="A1359" s="32"/>
    </row>
    <row r="1360" spans="1:1" s="54" customFormat="1">
      <c r="A1360" s="32"/>
    </row>
    <row r="1361" spans="1:1" s="54" customFormat="1">
      <c r="A1361" s="32"/>
    </row>
    <row r="1362" spans="1:1" s="54" customFormat="1">
      <c r="A1362" s="32"/>
    </row>
    <row r="1363" spans="1:1" s="54" customFormat="1">
      <c r="A1363" s="32"/>
    </row>
    <row r="1364" spans="1:1" s="54" customFormat="1">
      <c r="A1364" s="32"/>
    </row>
    <row r="1365" spans="1:1" s="54" customFormat="1">
      <c r="A1365" s="32"/>
    </row>
    <row r="1366" spans="1:1" s="54" customFormat="1">
      <c r="A1366" s="32"/>
    </row>
    <row r="1367" spans="1:1" s="54" customFormat="1">
      <c r="A1367" s="32"/>
    </row>
    <row r="1368" spans="1:1" s="54" customFormat="1">
      <c r="A1368" s="32"/>
    </row>
    <row r="1369" spans="1:1" s="54" customFormat="1">
      <c r="A1369" s="32"/>
    </row>
    <row r="1370" spans="1:1" s="54" customFormat="1">
      <c r="A1370" s="32"/>
    </row>
    <row r="1371" spans="1:1" s="54" customFormat="1">
      <c r="A1371" s="32"/>
    </row>
    <row r="1372" spans="1:1" s="54" customFormat="1">
      <c r="A1372" s="32"/>
    </row>
    <row r="1373" spans="1:1" s="54" customFormat="1">
      <c r="A1373" s="32"/>
    </row>
    <row r="1374" spans="1:1" s="54" customFormat="1">
      <c r="A1374" s="32"/>
    </row>
    <row r="1375" spans="1:1" s="54" customFormat="1">
      <c r="A1375" s="32"/>
    </row>
    <row r="1376" spans="1:1" s="54" customFormat="1">
      <c r="A1376" s="32"/>
    </row>
    <row r="1377" spans="1:1" s="54" customFormat="1">
      <c r="A1377" s="32"/>
    </row>
    <row r="1378" spans="1:1" s="54" customFormat="1">
      <c r="A1378" s="32"/>
    </row>
    <row r="1379" spans="1:1" s="54" customFormat="1">
      <c r="A1379" s="32"/>
    </row>
    <row r="1380" spans="1:1" s="54" customFormat="1">
      <c r="A1380" s="32"/>
    </row>
    <row r="1381" spans="1:1" s="54" customFormat="1">
      <c r="A1381" s="32"/>
    </row>
    <row r="1382" spans="1:1" s="54" customFormat="1">
      <c r="A1382" s="32"/>
    </row>
    <row r="1383" spans="1:1" s="54" customFormat="1">
      <c r="A1383" s="32"/>
    </row>
    <row r="1384" spans="1:1" s="54" customFormat="1">
      <c r="A1384" s="32"/>
    </row>
    <row r="1385" spans="1:1" s="54" customFormat="1">
      <c r="A1385" s="32"/>
    </row>
    <row r="1386" spans="1:1" s="54" customFormat="1">
      <c r="A1386" s="32"/>
    </row>
    <row r="1387" spans="1:1" s="54" customFormat="1">
      <c r="A1387" s="32"/>
    </row>
    <row r="1388" spans="1:1" s="54" customFormat="1">
      <c r="A1388" s="32"/>
    </row>
    <row r="1389" spans="1:1" s="54" customFormat="1">
      <c r="A1389" s="32"/>
    </row>
    <row r="1390" spans="1:1" s="54" customFormat="1">
      <c r="A1390" s="32"/>
    </row>
    <row r="1391" spans="1:1" s="54" customFormat="1">
      <c r="A1391" s="32"/>
    </row>
    <row r="1392" spans="1:1" s="54" customFormat="1">
      <c r="A1392" s="32"/>
    </row>
    <row r="1393" spans="1:1" s="54" customFormat="1">
      <c r="A1393" s="32"/>
    </row>
    <row r="1394" spans="1:1" s="54" customFormat="1">
      <c r="A1394" s="32"/>
    </row>
    <row r="1395" spans="1:1" s="54" customFormat="1">
      <c r="A1395" s="32"/>
    </row>
    <row r="1396" spans="1:1" s="54" customFormat="1">
      <c r="A1396" s="32"/>
    </row>
    <row r="1397" spans="1:1" s="54" customFormat="1">
      <c r="A1397" s="32"/>
    </row>
    <row r="1398" spans="1:1" s="54" customFormat="1">
      <c r="A1398" s="32"/>
    </row>
    <row r="1399" spans="1:1" s="54" customFormat="1">
      <c r="A1399" s="32"/>
    </row>
    <row r="1400" spans="1:1" s="54" customFormat="1">
      <c r="A1400" s="32"/>
    </row>
    <row r="1401" spans="1:1" s="54" customFormat="1">
      <c r="A1401" s="32"/>
    </row>
    <row r="1402" spans="1:1" s="54" customFormat="1">
      <c r="A1402" s="32"/>
    </row>
    <row r="1403" spans="1:1" s="54" customFormat="1">
      <c r="A1403" s="32"/>
    </row>
    <row r="1404" spans="1:1" s="54" customFormat="1">
      <c r="A1404" s="32"/>
    </row>
    <row r="1405" spans="1:1" s="54" customFormat="1">
      <c r="A1405" s="32"/>
    </row>
    <row r="1406" spans="1:1" s="54" customFormat="1">
      <c r="A1406" s="32"/>
    </row>
    <row r="1407" spans="1:1" s="54" customFormat="1">
      <c r="A1407" s="32"/>
    </row>
    <row r="1408" spans="1:1" s="54" customFormat="1">
      <c r="A1408" s="32"/>
    </row>
    <row r="1409" spans="1:1" s="54" customFormat="1">
      <c r="A1409" s="32"/>
    </row>
    <row r="1410" spans="1:1" s="54" customFormat="1">
      <c r="A1410" s="32"/>
    </row>
    <row r="1411" spans="1:1" s="54" customFormat="1">
      <c r="A1411" s="32"/>
    </row>
    <row r="1412" spans="1:1" s="54" customFormat="1">
      <c r="A1412" s="32"/>
    </row>
    <row r="1413" spans="1:1" s="54" customFormat="1">
      <c r="A1413" s="32"/>
    </row>
    <row r="1414" spans="1:1" s="54" customFormat="1">
      <c r="A1414" s="32"/>
    </row>
    <row r="1415" spans="1:1" s="54" customFormat="1">
      <c r="A1415" s="32"/>
    </row>
    <row r="1416" spans="1:1" s="54" customFormat="1">
      <c r="A1416" s="32"/>
    </row>
    <row r="1417" spans="1:1" s="54" customFormat="1">
      <c r="A1417" s="32"/>
    </row>
    <row r="1418" spans="1:1" s="54" customFormat="1">
      <c r="A1418" s="32"/>
    </row>
    <row r="1419" spans="1:1" s="54" customFormat="1">
      <c r="A1419" s="32"/>
    </row>
    <row r="1420" spans="1:1" s="54" customFormat="1">
      <c r="A1420" s="32"/>
    </row>
    <row r="1421" spans="1:1" s="54" customFormat="1">
      <c r="A1421" s="32"/>
    </row>
    <row r="1422" spans="1:1" s="54" customFormat="1">
      <c r="A1422" s="32"/>
    </row>
    <row r="1423" spans="1:1" s="54" customFormat="1">
      <c r="A1423" s="32"/>
    </row>
    <row r="1424" spans="1:1" s="54" customFormat="1">
      <c r="A1424" s="32"/>
    </row>
    <row r="1425" spans="1:1" s="54" customFormat="1">
      <c r="A1425" s="32"/>
    </row>
    <row r="1426" spans="1:1" s="54" customFormat="1">
      <c r="A1426" s="32"/>
    </row>
    <row r="1427" spans="1:1" s="54" customFormat="1">
      <c r="A1427" s="32"/>
    </row>
    <row r="1428" spans="1:1" s="54" customFormat="1">
      <c r="A1428" s="32"/>
    </row>
    <row r="1429" spans="1:1" s="54" customFormat="1">
      <c r="A1429" s="32"/>
    </row>
    <row r="1430" spans="1:1" s="54" customFormat="1">
      <c r="A1430" s="32"/>
    </row>
    <row r="1431" spans="1:1" s="54" customFormat="1">
      <c r="A1431" s="32"/>
    </row>
    <row r="1432" spans="1:1" s="54" customFormat="1">
      <c r="A1432" s="32"/>
    </row>
    <row r="1433" spans="1:1" s="54" customFormat="1">
      <c r="A1433" s="32"/>
    </row>
    <row r="1434" spans="1:1" s="54" customFormat="1">
      <c r="A1434" s="32"/>
    </row>
    <row r="1435" spans="1:1" s="54" customFormat="1">
      <c r="A1435" s="32"/>
    </row>
    <row r="1436" spans="1:1" s="54" customFormat="1">
      <c r="A1436" s="32"/>
    </row>
    <row r="1437" spans="1:1" s="54" customFormat="1">
      <c r="A1437" s="32"/>
    </row>
    <row r="1438" spans="1:1" s="54" customFormat="1">
      <c r="A1438" s="32"/>
    </row>
    <row r="1439" spans="1:1" s="54" customFormat="1">
      <c r="A1439" s="32"/>
    </row>
    <row r="1440" spans="1:1" s="54" customFormat="1">
      <c r="A1440" s="32"/>
    </row>
    <row r="1441" spans="1:1" s="54" customFormat="1">
      <c r="A1441" s="32"/>
    </row>
    <row r="1442" spans="1:1" s="54" customFormat="1">
      <c r="A1442" s="32"/>
    </row>
    <row r="1443" spans="1:1" s="54" customFormat="1">
      <c r="A1443" s="32"/>
    </row>
    <row r="1444" spans="1:1" s="54" customFormat="1">
      <c r="A1444" s="32"/>
    </row>
    <row r="1445" spans="1:1" s="54" customFormat="1">
      <c r="A1445" s="32"/>
    </row>
    <row r="1446" spans="1:1" s="54" customFormat="1">
      <c r="A1446" s="32"/>
    </row>
    <row r="1447" spans="1:1" s="54" customFormat="1">
      <c r="A1447" s="32"/>
    </row>
    <row r="1448" spans="1:1" s="54" customFormat="1">
      <c r="A1448" s="32"/>
    </row>
    <row r="1449" spans="1:1" s="54" customFormat="1">
      <c r="A1449" s="32"/>
    </row>
    <row r="1450" spans="1:1" s="54" customFormat="1">
      <c r="A1450" s="32"/>
    </row>
    <row r="1451" spans="1:1" s="54" customFormat="1">
      <c r="A1451" s="32"/>
    </row>
    <row r="1452" spans="1:1" s="54" customFormat="1">
      <c r="A1452" s="32"/>
    </row>
    <row r="1453" spans="1:1" s="54" customFormat="1">
      <c r="A1453" s="32"/>
    </row>
    <row r="1454" spans="1:1" s="54" customFormat="1">
      <c r="A1454" s="32"/>
    </row>
    <row r="1455" spans="1:1" s="54" customFormat="1">
      <c r="A1455" s="32"/>
    </row>
    <row r="1456" spans="1:1" s="54" customFormat="1">
      <c r="A1456" s="32"/>
    </row>
    <row r="1457" spans="1:1" s="54" customFormat="1">
      <c r="A1457" s="32"/>
    </row>
    <row r="1458" spans="1:1" s="54" customFormat="1">
      <c r="A1458" s="32"/>
    </row>
    <row r="1459" spans="1:1" s="54" customFormat="1">
      <c r="A1459" s="32"/>
    </row>
    <row r="1460" spans="1:1" s="54" customFormat="1">
      <c r="A1460" s="32"/>
    </row>
    <row r="1461" spans="1:1" s="54" customFormat="1">
      <c r="A1461" s="32"/>
    </row>
    <row r="1462" spans="1:1" s="54" customFormat="1">
      <c r="A1462" s="32"/>
    </row>
    <row r="1463" spans="1:1" s="54" customFormat="1">
      <c r="A1463" s="32"/>
    </row>
    <row r="1464" spans="1:1" s="54" customFormat="1">
      <c r="A1464" s="32"/>
    </row>
    <row r="1465" spans="1:1" s="54" customFormat="1">
      <c r="A1465" s="32"/>
    </row>
    <row r="1466" spans="1:1" s="54" customFormat="1">
      <c r="A1466" s="32"/>
    </row>
    <row r="1467" spans="1:1" s="54" customFormat="1">
      <c r="A1467" s="32"/>
    </row>
    <row r="1468" spans="1:1" s="54" customFormat="1">
      <c r="A1468" s="32"/>
    </row>
    <row r="1469" spans="1:1" s="54" customFormat="1">
      <c r="A1469" s="32"/>
    </row>
    <row r="1470" spans="1:1" s="54" customFormat="1">
      <c r="A1470" s="32"/>
    </row>
    <row r="1471" spans="1:1" s="54" customFormat="1">
      <c r="A1471" s="32"/>
    </row>
    <row r="1472" spans="1:1" s="54" customFormat="1">
      <c r="A1472" s="32"/>
    </row>
    <row r="1473" spans="1:1" s="54" customFormat="1">
      <c r="A1473" s="32"/>
    </row>
    <row r="1474" spans="1:1" s="54" customFormat="1">
      <c r="A1474" s="32"/>
    </row>
    <row r="1475" spans="1:1" s="54" customFormat="1">
      <c r="A1475" s="32"/>
    </row>
    <row r="1476" spans="1:1" s="54" customFormat="1">
      <c r="A1476" s="32"/>
    </row>
    <row r="1477" spans="1:1" s="54" customFormat="1">
      <c r="A1477" s="32"/>
    </row>
    <row r="1478" spans="1:1" s="54" customFormat="1">
      <c r="A1478" s="32"/>
    </row>
    <row r="1479" spans="1:1" s="54" customFormat="1">
      <c r="A1479" s="32"/>
    </row>
    <row r="1480" spans="1:1" s="54" customFormat="1">
      <c r="A1480" s="32"/>
    </row>
    <row r="1481" spans="1:1" s="54" customFormat="1">
      <c r="A1481" s="32"/>
    </row>
    <row r="1482" spans="1:1" s="54" customFormat="1">
      <c r="A1482" s="32"/>
    </row>
    <row r="1483" spans="1:1" s="54" customFormat="1">
      <c r="A1483" s="32"/>
    </row>
    <row r="1484" spans="1:1" s="54" customFormat="1">
      <c r="A1484" s="32"/>
    </row>
    <row r="1485" spans="1:1" s="54" customFormat="1">
      <c r="A1485" s="32"/>
    </row>
    <row r="1486" spans="1:1" s="54" customFormat="1">
      <c r="A1486" s="32"/>
    </row>
    <row r="1487" spans="1:1" s="54" customFormat="1">
      <c r="A1487" s="32"/>
    </row>
    <row r="1488" spans="1:1" s="54" customFormat="1">
      <c r="A1488" s="32"/>
    </row>
    <row r="1489" spans="1:1" s="54" customFormat="1">
      <c r="A1489" s="32"/>
    </row>
    <row r="1490" spans="1:1" s="54" customFormat="1">
      <c r="A1490" s="32"/>
    </row>
    <row r="1491" spans="1:1" s="54" customFormat="1">
      <c r="A1491" s="32"/>
    </row>
    <row r="1492" spans="1:1" s="54" customFormat="1">
      <c r="A1492" s="32"/>
    </row>
    <row r="1493" spans="1:1" s="54" customFormat="1">
      <c r="A1493" s="32"/>
    </row>
    <row r="1494" spans="1:1" s="54" customFormat="1">
      <c r="A1494" s="32"/>
    </row>
    <row r="1495" spans="1:1" s="54" customFormat="1">
      <c r="A1495" s="32"/>
    </row>
    <row r="1496" spans="1:1" s="54" customFormat="1">
      <c r="A1496" s="32"/>
    </row>
    <row r="1497" spans="1:1" s="54" customFormat="1">
      <c r="A1497" s="32"/>
    </row>
    <row r="1498" spans="1:1" s="54" customFormat="1">
      <c r="A1498" s="32"/>
    </row>
    <row r="1499" spans="1:1" s="54" customFormat="1">
      <c r="A1499" s="32"/>
    </row>
    <row r="1500" spans="1:1" s="54" customFormat="1">
      <c r="A1500" s="32"/>
    </row>
    <row r="1501" spans="1:1" s="54" customFormat="1">
      <c r="A1501" s="32"/>
    </row>
    <row r="1502" spans="1:1" s="54" customFormat="1">
      <c r="A1502" s="32"/>
    </row>
    <row r="1503" spans="1:1" s="54" customFormat="1">
      <c r="A1503" s="32"/>
    </row>
    <row r="1504" spans="1:1" s="54" customFormat="1">
      <c r="A1504" s="32"/>
    </row>
    <row r="1505" spans="1:1" s="54" customFormat="1">
      <c r="A1505" s="32"/>
    </row>
    <row r="1506" spans="1:1" s="54" customFormat="1">
      <c r="A1506" s="32"/>
    </row>
    <row r="1507" spans="1:1" s="54" customFormat="1">
      <c r="A1507" s="32"/>
    </row>
    <row r="1508" spans="1:1" s="54" customFormat="1">
      <c r="A1508" s="32"/>
    </row>
    <row r="1509" spans="1:1" s="54" customFormat="1">
      <c r="A1509" s="32"/>
    </row>
    <row r="1510" spans="1:1" s="54" customFormat="1">
      <c r="A1510" s="32"/>
    </row>
    <row r="1511" spans="1:1" s="54" customFormat="1">
      <c r="A1511" s="32"/>
    </row>
    <row r="1512" spans="1:1" s="54" customFormat="1">
      <c r="A1512" s="32"/>
    </row>
    <row r="1513" spans="1:1" s="54" customFormat="1">
      <c r="A1513" s="32"/>
    </row>
    <row r="1514" spans="1:1" s="54" customFormat="1">
      <c r="A1514" s="32"/>
    </row>
    <row r="1515" spans="1:1" s="54" customFormat="1">
      <c r="A1515" s="32"/>
    </row>
    <row r="1516" spans="1:1" s="54" customFormat="1">
      <c r="A1516" s="32"/>
    </row>
    <row r="1517" spans="1:1" s="54" customFormat="1">
      <c r="A1517" s="32"/>
    </row>
    <row r="1518" spans="1:1" s="54" customFormat="1">
      <c r="A1518" s="32"/>
    </row>
    <row r="1519" spans="1:1" s="54" customFormat="1">
      <c r="A1519" s="32"/>
    </row>
    <row r="1520" spans="1:1" s="54" customFormat="1">
      <c r="A1520" s="32"/>
    </row>
    <row r="1521" spans="1:1" s="54" customFormat="1">
      <c r="A1521" s="32"/>
    </row>
    <row r="1522" spans="1:1" s="54" customFormat="1">
      <c r="A1522" s="32"/>
    </row>
    <row r="1523" spans="1:1" s="54" customFormat="1">
      <c r="A1523" s="32"/>
    </row>
    <row r="1524" spans="1:1" s="54" customFormat="1">
      <c r="A1524" s="32"/>
    </row>
    <row r="1525" spans="1:1" s="54" customFormat="1">
      <c r="A1525" s="32"/>
    </row>
    <row r="1526" spans="1:1" s="54" customFormat="1">
      <c r="A1526" s="32"/>
    </row>
    <row r="1527" spans="1:1" s="54" customFormat="1">
      <c r="A1527" s="32"/>
    </row>
    <row r="1528" spans="1:1" s="54" customFormat="1">
      <c r="A1528" s="32"/>
    </row>
    <row r="1529" spans="1:1" s="54" customFormat="1">
      <c r="A1529" s="32"/>
    </row>
    <row r="1530" spans="1:1" s="54" customFormat="1">
      <c r="A1530" s="32"/>
    </row>
    <row r="1531" spans="1:1" s="54" customFormat="1">
      <c r="A1531" s="32"/>
    </row>
    <row r="1532" spans="1:1" s="54" customFormat="1">
      <c r="A1532" s="32"/>
    </row>
    <row r="1533" spans="1:1" s="54" customFormat="1">
      <c r="A1533" s="32"/>
    </row>
    <row r="1534" spans="1:1" s="54" customFormat="1">
      <c r="A1534" s="32"/>
    </row>
    <row r="1535" spans="1:1" s="54" customFormat="1">
      <c r="A1535" s="32"/>
    </row>
    <row r="1536" spans="1:1" s="54" customFormat="1">
      <c r="A1536" s="32"/>
    </row>
    <row r="1537" spans="1:1" s="54" customFormat="1">
      <c r="A1537" s="32"/>
    </row>
    <row r="1538" spans="1:1" s="54" customFormat="1">
      <c r="A1538" s="32"/>
    </row>
    <row r="1539" spans="1:1" s="54" customFormat="1">
      <c r="A1539" s="32"/>
    </row>
    <row r="1540" spans="1:1" s="54" customFormat="1">
      <c r="A1540" s="32"/>
    </row>
    <row r="1541" spans="1:1" s="54" customFormat="1">
      <c r="A1541" s="32"/>
    </row>
    <row r="1542" spans="1:1" s="54" customFormat="1">
      <c r="A1542" s="32"/>
    </row>
    <row r="1543" spans="1:1" s="54" customFormat="1">
      <c r="A1543" s="32"/>
    </row>
    <row r="1544" spans="1:1" s="54" customFormat="1">
      <c r="A1544" s="32"/>
    </row>
    <row r="1545" spans="1:1" s="54" customFormat="1">
      <c r="A1545" s="32"/>
    </row>
    <row r="1546" spans="1:1" s="54" customFormat="1">
      <c r="A1546" s="32"/>
    </row>
    <row r="1547" spans="1:1" s="54" customFormat="1">
      <c r="A1547" s="32"/>
    </row>
    <row r="1548" spans="1:1" s="54" customFormat="1">
      <c r="A1548" s="32"/>
    </row>
    <row r="1549" spans="1:1" s="54" customFormat="1">
      <c r="A1549" s="32"/>
    </row>
    <row r="1550" spans="1:1" s="54" customFormat="1">
      <c r="A1550" s="32"/>
    </row>
    <row r="1551" spans="1:1" s="54" customFormat="1">
      <c r="A1551" s="32"/>
    </row>
    <row r="1552" spans="1:1" s="54" customFormat="1">
      <c r="A1552" s="32"/>
    </row>
    <row r="1553" spans="1:1" s="54" customFormat="1">
      <c r="A1553" s="32"/>
    </row>
    <row r="1554" spans="1:1" s="54" customFormat="1">
      <c r="A1554" s="32"/>
    </row>
    <row r="1555" spans="1:1" s="54" customFormat="1">
      <c r="A1555" s="32"/>
    </row>
    <row r="1556" spans="1:1" s="54" customFormat="1">
      <c r="A1556" s="32"/>
    </row>
    <row r="1557" spans="1:1" s="54" customFormat="1">
      <c r="A1557" s="32"/>
    </row>
    <row r="1558" spans="1:1" s="54" customFormat="1">
      <c r="A1558" s="32"/>
    </row>
    <row r="1559" spans="1:1" s="54" customFormat="1">
      <c r="A1559" s="32"/>
    </row>
    <row r="1560" spans="1:1" s="54" customFormat="1">
      <c r="A1560" s="32"/>
    </row>
    <row r="1561" spans="1:1" s="54" customFormat="1">
      <c r="A1561" s="32"/>
    </row>
    <row r="1562" spans="1:1" s="54" customFormat="1">
      <c r="A1562" s="32"/>
    </row>
    <row r="1563" spans="1:1" s="54" customFormat="1">
      <c r="A1563" s="32"/>
    </row>
    <row r="1564" spans="1:1" s="54" customFormat="1">
      <c r="A1564" s="32"/>
    </row>
    <row r="1565" spans="1:1" s="54" customFormat="1">
      <c r="A1565" s="32"/>
    </row>
    <row r="1566" spans="1:1" s="54" customFormat="1">
      <c r="A1566" s="32"/>
    </row>
    <row r="1567" spans="1:1" s="54" customFormat="1">
      <c r="A1567" s="32"/>
    </row>
    <row r="1568" spans="1:1" s="54" customFormat="1">
      <c r="A1568" s="32"/>
    </row>
    <row r="1569" spans="1:1" s="54" customFormat="1">
      <c r="A1569" s="32"/>
    </row>
    <row r="1570" spans="1:1" s="54" customFormat="1">
      <c r="A1570" s="32"/>
    </row>
    <row r="1571" spans="1:1" s="54" customFormat="1">
      <c r="A1571" s="32"/>
    </row>
    <row r="1572" spans="1:1" s="54" customFormat="1">
      <c r="A1572" s="32"/>
    </row>
    <row r="1573" spans="1:1" s="54" customFormat="1">
      <c r="A1573" s="32"/>
    </row>
    <row r="1574" spans="1:1" s="54" customFormat="1">
      <c r="A1574" s="32"/>
    </row>
    <row r="1575" spans="1:1" s="54" customFormat="1">
      <c r="A1575" s="32"/>
    </row>
    <row r="1576" spans="1:1" s="54" customFormat="1">
      <c r="A1576" s="32"/>
    </row>
    <row r="1577" spans="1:1" s="54" customFormat="1">
      <c r="A1577" s="32"/>
    </row>
    <row r="1578" spans="1:1" s="54" customFormat="1">
      <c r="A1578" s="32"/>
    </row>
    <row r="1579" spans="1:1" s="54" customFormat="1">
      <c r="A1579" s="32"/>
    </row>
    <row r="1580" spans="1:1" s="54" customFormat="1">
      <c r="A1580" s="32"/>
    </row>
    <row r="1581" spans="1:1" s="54" customFormat="1">
      <c r="A1581" s="32"/>
    </row>
    <row r="1582" spans="1:1" s="54" customFormat="1">
      <c r="A1582" s="32"/>
    </row>
    <row r="1583" spans="1:1" s="54" customFormat="1">
      <c r="A1583" s="32"/>
    </row>
    <row r="1584" spans="1:1" s="54" customFormat="1">
      <c r="A1584" s="32"/>
    </row>
    <row r="1585" spans="1:1" s="54" customFormat="1">
      <c r="A1585" s="32"/>
    </row>
    <row r="1586" spans="1:1" s="54" customFormat="1">
      <c r="A1586" s="32"/>
    </row>
    <row r="1587" spans="1:1" s="54" customFormat="1">
      <c r="A1587" s="32"/>
    </row>
    <row r="1588" spans="1:1" s="54" customFormat="1">
      <c r="A1588" s="32"/>
    </row>
    <row r="1589" spans="1:1" s="54" customFormat="1">
      <c r="A1589" s="32"/>
    </row>
    <row r="1590" spans="1:1" s="54" customFormat="1">
      <c r="A1590" s="32"/>
    </row>
    <row r="1591" spans="1:1" s="54" customFormat="1">
      <c r="A1591" s="32"/>
    </row>
    <row r="1592" spans="1:1" s="54" customFormat="1">
      <c r="A1592" s="32"/>
    </row>
    <row r="1593" spans="1:1" s="54" customFormat="1">
      <c r="A1593" s="32"/>
    </row>
    <row r="1594" spans="1:1" s="54" customFormat="1">
      <c r="A1594" s="32"/>
    </row>
    <row r="1595" spans="1:1" s="54" customFormat="1">
      <c r="A1595" s="32"/>
    </row>
    <row r="1596" spans="1:1" s="54" customFormat="1">
      <c r="A1596" s="32"/>
    </row>
    <row r="1597" spans="1:1" s="54" customFormat="1">
      <c r="A1597" s="32"/>
    </row>
    <row r="1598" spans="1:1" s="54" customFormat="1">
      <c r="A1598" s="32"/>
    </row>
    <row r="1599" spans="1:1" s="54" customFormat="1">
      <c r="A1599" s="32"/>
    </row>
    <row r="1600" spans="1:1" s="54" customFormat="1">
      <c r="A1600" s="32"/>
    </row>
    <row r="1601" spans="1:1" s="54" customFormat="1">
      <c r="A1601" s="32"/>
    </row>
    <row r="1602" spans="1:1" s="54" customFormat="1">
      <c r="A1602" s="32"/>
    </row>
    <row r="1603" spans="1:1" s="54" customFormat="1">
      <c r="A1603" s="32"/>
    </row>
    <row r="1604" spans="1:1" s="54" customFormat="1">
      <c r="A1604" s="32"/>
    </row>
    <row r="1605" spans="1:1" s="54" customFormat="1">
      <c r="A1605" s="32"/>
    </row>
    <row r="1606" spans="1:1" s="54" customFormat="1">
      <c r="A1606" s="32"/>
    </row>
    <row r="1607" spans="1:1" s="54" customFormat="1">
      <c r="A1607" s="32"/>
    </row>
    <row r="1608" spans="1:1" s="54" customFormat="1">
      <c r="A1608" s="32"/>
    </row>
    <row r="1609" spans="1:1" s="54" customFormat="1">
      <c r="A1609" s="32"/>
    </row>
    <row r="1610" spans="1:1" s="54" customFormat="1">
      <c r="A1610" s="32"/>
    </row>
    <row r="1611" spans="1:1" s="54" customFormat="1">
      <c r="A1611" s="32"/>
    </row>
    <row r="1612" spans="1:1" s="54" customFormat="1">
      <c r="A1612" s="32"/>
    </row>
    <row r="1613" spans="1:1" s="54" customFormat="1">
      <c r="A1613" s="32"/>
    </row>
    <row r="1614" spans="1:1" s="54" customFormat="1">
      <c r="A1614" s="32"/>
    </row>
    <row r="1615" spans="1:1" s="54" customFormat="1">
      <c r="A1615" s="32"/>
    </row>
    <row r="1616" spans="1:1" s="54" customFormat="1">
      <c r="A1616" s="32"/>
    </row>
    <row r="1617" spans="1:1" s="54" customFormat="1">
      <c r="A1617" s="32"/>
    </row>
    <row r="1618" spans="1:1" s="54" customFormat="1">
      <c r="A1618" s="32"/>
    </row>
    <row r="1619" spans="1:1" s="54" customFormat="1">
      <c r="A1619" s="32"/>
    </row>
    <row r="1620" spans="1:1" s="54" customFormat="1">
      <c r="A1620" s="32"/>
    </row>
    <row r="1621" spans="1:1" s="54" customFormat="1">
      <c r="A1621" s="32"/>
    </row>
    <row r="1622" spans="1:1" s="54" customFormat="1">
      <c r="A1622" s="32"/>
    </row>
    <row r="1623" spans="1:1" s="54" customFormat="1">
      <c r="A1623" s="32"/>
    </row>
    <row r="1624" spans="1:1" s="54" customFormat="1">
      <c r="A1624" s="32"/>
    </row>
    <row r="1625" spans="1:1" s="54" customFormat="1">
      <c r="A1625" s="32"/>
    </row>
    <row r="1626" spans="1:1" s="54" customFormat="1">
      <c r="A1626" s="32"/>
    </row>
    <row r="1627" spans="1:1" s="54" customFormat="1">
      <c r="A1627" s="32"/>
    </row>
    <row r="1628" spans="1:1" s="54" customFormat="1">
      <c r="A1628" s="32"/>
    </row>
    <row r="1629" spans="1:1" s="54" customFormat="1">
      <c r="A1629" s="32"/>
    </row>
    <row r="1630" spans="1:1" s="54" customFormat="1">
      <c r="A1630" s="32"/>
    </row>
    <row r="1631" spans="1:1" s="54" customFormat="1">
      <c r="A1631" s="32"/>
    </row>
    <row r="1632" spans="1:1" s="54" customFormat="1">
      <c r="A1632" s="32"/>
    </row>
    <row r="1633" spans="1:1" s="54" customFormat="1">
      <c r="A1633" s="32"/>
    </row>
    <row r="1634" spans="1:1" s="54" customFormat="1">
      <c r="A1634" s="32"/>
    </row>
    <row r="1635" spans="1:1" s="54" customFormat="1">
      <c r="A1635" s="32"/>
    </row>
    <row r="1636" spans="1:1" s="54" customFormat="1">
      <c r="A1636" s="32"/>
    </row>
    <row r="1637" spans="1:1" s="54" customFormat="1">
      <c r="A1637" s="32"/>
    </row>
    <row r="1638" spans="1:1" s="54" customFormat="1">
      <c r="A1638" s="32"/>
    </row>
    <row r="1639" spans="1:1" s="54" customFormat="1">
      <c r="A1639" s="32"/>
    </row>
    <row r="1640" spans="1:1" s="54" customFormat="1">
      <c r="A1640" s="32"/>
    </row>
    <row r="1641" spans="1:1" s="54" customFormat="1">
      <c r="A1641" s="32"/>
    </row>
    <row r="1642" spans="1:1" s="54" customFormat="1">
      <c r="A1642" s="32"/>
    </row>
    <row r="1643" spans="1:1" s="54" customFormat="1">
      <c r="A1643" s="32"/>
    </row>
    <row r="1644" spans="1:1" s="54" customFormat="1">
      <c r="A1644" s="32"/>
    </row>
    <row r="1645" spans="1:1" s="54" customFormat="1">
      <c r="A1645" s="32"/>
    </row>
    <row r="1646" spans="1:1" s="54" customFormat="1">
      <c r="A1646" s="32"/>
    </row>
    <row r="1647" spans="1:1" s="54" customFormat="1">
      <c r="A1647" s="32"/>
    </row>
    <row r="1648" spans="1:1" s="54" customFormat="1">
      <c r="A1648" s="32"/>
    </row>
    <row r="1649" spans="1:1" s="54" customFormat="1">
      <c r="A1649" s="32"/>
    </row>
    <row r="1650" spans="1:1" s="54" customFormat="1">
      <c r="A1650" s="32"/>
    </row>
    <row r="1651" spans="1:1" s="54" customFormat="1">
      <c r="A1651" s="32"/>
    </row>
    <row r="1652" spans="1:1" s="54" customFormat="1">
      <c r="A1652" s="32"/>
    </row>
    <row r="1653" spans="1:1" s="54" customFormat="1">
      <c r="A1653" s="32"/>
    </row>
    <row r="1654" spans="1:1" s="54" customFormat="1">
      <c r="A1654" s="32"/>
    </row>
    <row r="1655" spans="1:1" s="54" customFormat="1">
      <c r="A1655" s="32"/>
    </row>
    <row r="1656" spans="1:1" s="54" customFormat="1">
      <c r="A1656" s="32"/>
    </row>
    <row r="1657" spans="1:1" s="54" customFormat="1">
      <c r="A1657" s="32"/>
    </row>
    <row r="1658" spans="1:1" s="54" customFormat="1">
      <c r="A1658" s="32"/>
    </row>
    <row r="1659" spans="1:1" s="54" customFormat="1">
      <c r="A1659" s="32"/>
    </row>
    <row r="1660" spans="1:1" s="54" customFormat="1">
      <c r="A1660" s="32"/>
    </row>
    <row r="1661" spans="1:1" s="54" customFormat="1">
      <c r="A1661" s="32"/>
    </row>
    <row r="1662" spans="1:1" s="54" customFormat="1">
      <c r="A1662" s="32"/>
    </row>
    <row r="1663" spans="1:1" s="54" customFormat="1">
      <c r="A1663" s="32"/>
    </row>
    <row r="1664" spans="1:1" s="54" customFormat="1">
      <c r="A1664" s="32"/>
    </row>
    <row r="1665" spans="1:1" s="54" customFormat="1">
      <c r="A1665" s="32"/>
    </row>
    <row r="1666" spans="1:1" s="54" customFormat="1">
      <c r="A1666" s="32"/>
    </row>
    <row r="1667" spans="1:1" s="54" customFormat="1">
      <c r="A1667" s="32"/>
    </row>
    <row r="1668" spans="1:1" s="54" customFormat="1">
      <c r="A1668" s="32"/>
    </row>
    <row r="1669" spans="1:1" s="54" customFormat="1">
      <c r="A1669" s="32"/>
    </row>
    <row r="1670" spans="1:1" s="54" customFormat="1">
      <c r="A1670" s="32"/>
    </row>
    <row r="1671" spans="1:1" s="54" customFormat="1">
      <c r="A1671" s="32"/>
    </row>
    <row r="1672" spans="1:1" s="54" customFormat="1">
      <c r="A1672" s="32"/>
    </row>
    <row r="1673" spans="1:1" s="54" customFormat="1">
      <c r="A1673" s="32"/>
    </row>
    <row r="1674" spans="1:1" s="54" customFormat="1">
      <c r="A1674" s="32"/>
    </row>
    <row r="1675" spans="1:1" s="54" customFormat="1">
      <c r="A1675" s="32"/>
    </row>
    <row r="1676" spans="1:1" s="54" customFormat="1">
      <c r="A1676" s="32"/>
    </row>
    <row r="1677" spans="1:1" s="54" customFormat="1">
      <c r="A1677" s="32"/>
    </row>
    <row r="1678" spans="1:1" s="54" customFormat="1">
      <c r="A1678" s="32"/>
    </row>
    <row r="1679" spans="1:1" s="54" customFormat="1">
      <c r="A1679" s="32"/>
    </row>
    <row r="1680" spans="1:1" s="54" customFormat="1">
      <c r="A1680" s="32"/>
    </row>
    <row r="1681" spans="1:1" s="54" customFormat="1">
      <c r="A1681" s="32"/>
    </row>
    <row r="1682" spans="1:1" s="54" customFormat="1">
      <c r="A1682" s="32"/>
    </row>
    <row r="1683" spans="1:1" s="54" customFormat="1">
      <c r="A1683" s="32"/>
    </row>
    <row r="1684" spans="1:1" s="54" customFormat="1">
      <c r="A1684" s="32"/>
    </row>
    <row r="1685" spans="1:1" s="54" customFormat="1">
      <c r="A1685" s="32"/>
    </row>
    <row r="1686" spans="1:1" s="54" customFormat="1">
      <c r="A1686" s="32"/>
    </row>
    <row r="1687" spans="1:1" s="54" customFormat="1">
      <c r="A1687" s="32"/>
    </row>
    <row r="1688" spans="1:1" s="54" customFormat="1">
      <c r="A1688" s="32"/>
    </row>
    <row r="1689" spans="1:1" s="54" customFormat="1">
      <c r="A1689" s="32"/>
    </row>
    <row r="1690" spans="1:1" s="54" customFormat="1">
      <c r="A1690" s="32"/>
    </row>
    <row r="1691" spans="1:1" s="54" customFormat="1">
      <c r="A1691" s="32"/>
    </row>
    <row r="1692" spans="1:1" s="54" customFormat="1">
      <c r="A1692" s="32"/>
    </row>
    <row r="1693" spans="1:1" s="54" customFormat="1">
      <c r="A1693" s="32"/>
    </row>
    <row r="1694" spans="1:1" s="54" customFormat="1">
      <c r="A1694" s="32"/>
    </row>
    <row r="1695" spans="1:1" s="54" customFormat="1">
      <c r="A1695" s="32"/>
    </row>
    <row r="1696" spans="1:1" s="54" customFormat="1">
      <c r="A1696" s="32"/>
    </row>
    <row r="1697" spans="1:1" s="54" customFormat="1">
      <c r="A1697" s="32"/>
    </row>
    <row r="1698" spans="1:1" s="54" customFormat="1">
      <c r="A1698" s="32"/>
    </row>
    <row r="1699" spans="1:1" s="54" customFormat="1">
      <c r="A1699" s="32"/>
    </row>
    <row r="1700" spans="1:1" s="54" customFormat="1">
      <c r="A1700" s="32"/>
    </row>
    <row r="1701" spans="1:1" s="54" customFormat="1">
      <c r="A1701" s="32"/>
    </row>
    <row r="1702" spans="1:1" s="54" customFormat="1">
      <c r="A1702" s="32"/>
    </row>
    <row r="1703" spans="1:1" s="54" customFormat="1">
      <c r="A1703" s="32"/>
    </row>
    <row r="1704" spans="1:1" s="54" customFormat="1">
      <c r="A1704" s="32"/>
    </row>
    <row r="1705" spans="1:1" s="54" customFormat="1">
      <c r="A1705" s="32"/>
    </row>
    <row r="1706" spans="1:1" s="54" customFormat="1">
      <c r="A1706" s="32"/>
    </row>
    <row r="1707" spans="1:1" s="54" customFormat="1">
      <c r="A1707" s="32"/>
    </row>
    <row r="1708" spans="1:1" s="54" customFormat="1">
      <c r="A1708" s="32"/>
    </row>
    <row r="1709" spans="1:1" s="54" customFormat="1">
      <c r="A1709" s="32"/>
    </row>
    <row r="1710" spans="1:1" s="54" customFormat="1">
      <c r="A1710" s="32"/>
    </row>
    <row r="1711" spans="1:1" s="54" customFormat="1">
      <c r="A1711" s="32"/>
    </row>
    <row r="1712" spans="1:1" s="54" customFormat="1">
      <c r="A1712" s="32"/>
    </row>
    <row r="1713" spans="1:1" s="54" customFormat="1">
      <c r="A1713" s="32"/>
    </row>
    <row r="1714" spans="1:1" s="54" customFormat="1">
      <c r="A1714" s="32"/>
    </row>
    <row r="1715" spans="1:1" s="54" customFormat="1">
      <c r="A1715" s="32"/>
    </row>
    <row r="1716" spans="1:1" s="54" customFormat="1">
      <c r="A1716" s="32"/>
    </row>
    <row r="1717" spans="1:1" s="54" customFormat="1">
      <c r="A1717" s="32"/>
    </row>
    <row r="1718" spans="1:1" s="54" customFormat="1">
      <c r="A1718" s="32"/>
    </row>
    <row r="1719" spans="1:1" s="54" customFormat="1">
      <c r="A1719" s="32"/>
    </row>
    <row r="1720" spans="1:1" s="54" customFormat="1">
      <c r="A1720" s="32"/>
    </row>
    <row r="1721" spans="1:1" s="54" customFormat="1">
      <c r="A1721" s="32"/>
    </row>
    <row r="1722" spans="1:1" s="54" customFormat="1">
      <c r="A1722" s="32"/>
    </row>
    <row r="1723" spans="1:1" s="54" customFormat="1">
      <c r="A1723" s="32"/>
    </row>
    <row r="1724" spans="1:1" s="54" customFormat="1">
      <c r="A1724" s="32"/>
    </row>
    <row r="1725" spans="1:1" s="54" customFormat="1">
      <c r="A1725" s="32"/>
    </row>
    <row r="1726" spans="1:1" s="54" customFormat="1">
      <c r="A1726" s="32"/>
    </row>
    <row r="1727" spans="1:1" s="54" customFormat="1">
      <c r="A1727" s="32"/>
    </row>
    <row r="1728" spans="1:1" s="54" customFormat="1">
      <c r="A1728" s="32"/>
    </row>
    <row r="1729" spans="1:1" s="54" customFormat="1">
      <c r="A1729" s="32"/>
    </row>
    <row r="1730" spans="1:1" s="54" customFormat="1">
      <c r="A1730" s="32"/>
    </row>
    <row r="1731" spans="1:1" s="54" customFormat="1">
      <c r="A1731" s="32"/>
    </row>
    <row r="1732" spans="1:1" s="54" customFormat="1">
      <c r="A1732" s="32"/>
    </row>
    <row r="1733" spans="1:1" s="54" customFormat="1">
      <c r="A1733" s="32"/>
    </row>
    <row r="1734" spans="1:1" s="54" customFormat="1">
      <c r="A1734" s="32"/>
    </row>
    <row r="1735" spans="1:1" s="54" customFormat="1">
      <c r="A1735" s="32"/>
    </row>
    <row r="1736" spans="1:1" s="54" customFormat="1">
      <c r="A1736" s="32"/>
    </row>
    <row r="1737" spans="1:1" s="54" customFormat="1">
      <c r="A1737" s="32"/>
    </row>
    <row r="1738" spans="1:1" s="54" customFormat="1">
      <c r="A1738" s="32"/>
    </row>
    <row r="1739" spans="1:1" s="54" customFormat="1">
      <c r="A1739" s="32"/>
    </row>
    <row r="1740" spans="1:1" s="54" customFormat="1">
      <c r="A1740" s="32"/>
    </row>
    <row r="1741" spans="1:1" s="54" customFormat="1">
      <c r="A1741" s="32"/>
    </row>
    <row r="1742" spans="1:1" s="54" customFormat="1">
      <c r="A1742" s="32"/>
    </row>
    <row r="1743" spans="1:1" s="54" customFormat="1">
      <c r="A1743" s="32"/>
    </row>
    <row r="1744" spans="1:1" s="54" customFormat="1">
      <c r="A1744" s="32"/>
    </row>
    <row r="1745" spans="1:1" s="54" customFormat="1">
      <c r="A1745" s="32"/>
    </row>
    <row r="1746" spans="1:1" s="54" customFormat="1">
      <c r="A1746" s="32"/>
    </row>
    <row r="1747" spans="1:1" s="54" customFormat="1">
      <c r="A1747" s="32"/>
    </row>
    <row r="1748" spans="1:1" s="54" customFormat="1">
      <c r="A1748" s="32"/>
    </row>
    <row r="1749" spans="1:1" s="54" customFormat="1">
      <c r="A1749" s="32"/>
    </row>
    <row r="1750" spans="1:1" s="54" customFormat="1">
      <c r="A1750" s="32"/>
    </row>
    <row r="1751" spans="1:1" s="54" customFormat="1">
      <c r="A1751" s="32"/>
    </row>
    <row r="1752" spans="1:1" s="54" customFormat="1">
      <c r="A1752" s="32"/>
    </row>
    <row r="1753" spans="1:1" s="54" customFormat="1">
      <c r="A1753" s="32"/>
    </row>
    <row r="1754" spans="1:1" s="54" customFormat="1">
      <c r="A1754" s="32"/>
    </row>
    <row r="1755" spans="1:1" s="54" customFormat="1">
      <c r="A1755" s="32"/>
    </row>
    <row r="1756" spans="1:1" s="54" customFormat="1">
      <c r="A1756" s="32"/>
    </row>
    <row r="1757" spans="1:1" s="54" customFormat="1">
      <c r="A1757" s="32"/>
    </row>
    <row r="1758" spans="1:1" s="54" customFormat="1">
      <c r="A1758" s="32"/>
    </row>
    <row r="1759" spans="1:1" s="54" customFormat="1">
      <c r="A1759" s="32"/>
    </row>
    <row r="1760" spans="1:1" s="54" customFormat="1">
      <c r="A1760" s="32"/>
    </row>
    <row r="1761" spans="1:1" s="54" customFormat="1">
      <c r="A1761" s="32"/>
    </row>
    <row r="1762" spans="1:1" s="54" customFormat="1">
      <c r="A1762" s="32"/>
    </row>
    <row r="1763" spans="1:1" s="54" customFormat="1">
      <c r="A1763" s="32"/>
    </row>
    <row r="1764" spans="1:1" s="54" customFormat="1">
      <c r="A1764" s="32"/>
    </row>
    <row r="1765" spans="1:1" s="54" customFormat="1">
      <c r="A1765" s="32"/>
    </row>
    <row r="1766" spans="1:1" s="54" customFormat="1">
      <c r="A1766" s="32"/>
    </row>
    <row r="1767" spans="1:1" s="54" customFormat="1">
      <c r="A1767" s="32"/>
    </row>
    <row r="1768" spans="1:1" s="54" customFormat="1">
      <c r="A1768" s="32"/>
    </row>
    <row r="1769" spans="1:1" s="54" customFormat="1">
      <c r="A1769" s="32"/>
    </row>
    <row r="1770" spans="1:1" s="54" customFormat="1">
      <c r="A1770" s="32"/>
    </row>
    <row r="1771" spans="1:1" s="54" customFormat="1">
      <c r="A1771" s="32"/>
    </row>
    <row r="1772" spans="1:1" s="54" customFormat="1">
      <c r="A1772" s="32"/>
    </row>
    <row r="1773" spans="1:1" s="54" customFormat="1">
      <c r="A1773" s="32"/>
    </row>
    <row r="1774" spans="1:1" s="54" customFormat="1">
      <c r="A1774" s="32"/>
    </row>
    <row r="1775" spans="1:1" s="54" customFormat="1">
      <c r="A1775" s="32"/>
    </row>
    <row r="1776" spans="1:1" s="54" customFormat="1">
      <c r="A1776" s="32"/>
    </row>
    <row r="1777" spans="1:1" s="54" customFormat="1">
      <c r="A1777" s="32"/>
    </row>
    <row r="1778" spans="1:1" s="54" customFormat="1">
      <c r="A1778" s="32"/>
    </row>
    <row r="1779" spans="1:1" s="54" customFormat="1">
      <c r="A1779" s="32"/>
    </row>
    <row r="1780" spans="1:1" s="54" customFormat="1">
      <c r="A1780" s="32"/>
    </row>
    <row r="1781" spans="1:1" s="54" customFormat="1">
      <c r="A1781" s="32"/>
    </row>
    <row r="1782" spans="1:1" s="54" customFormat="1">
      <c r="A1782" s="32"/>
    </row>
    <row r="1783" spans="1:1" s="54" customFormat="1">
      <c r="A1783" s="32"/>
    </row>
    <row r="1784" spans="1:1" s="54" customFormat="1">
      <c r="A1784" s="32"/>
    </row>
    <row r="1785" spans="1:1" s="54" customFormat="1">
      <c r="A1785" s="32"/>
    </row>
    <row r="1786" spans="1:1" s="54" customFormat="1">
      <c r="A1786" s="32"/>
    </row>
    <row r="1787" spans="1:1" s="54" customFormat="1">
      <c r="A1787" s="32"/>
    </row>
    <row r="1788" spans="1:1" s="54" customFormat="1">
      <c r="A1788" s="32"/>
    </row>
    <row r="1789" spans="1:1" s="54" customFormat="1">
      <c r="A1789" s="32"/>
    </row>
    <row r="1790" spans="1:1" s="54" customFormat="1">
      <c r="A1790" s="32"/>
    </row>
    <row r="1791" spans="1:1" s="54" customFormat="1">
      <c r="A1791" s="32"/>
    </row>
    <row r="1792" spans="1:1" s="54" customFormat="1">
      <c r="A1792" s="32"/>
    </row>
    <row r="1793" spans="1:1" s="54" customFormat="1">
      <c r="A1793" s="32"/>
    </row>
    <row r="1794" spans="1:1" s="54" customFormat="1">
      <c r="A1794" s="32"/>
    </row>
    <row r="1795" spans="1:1" s="54" customFormat="1">
      <c r="A1795" s="32"/>
    </row>
    <row r="1796" spans="1:1" s="54" customFormat="1">
      <c r="A1796" s="32"/>
    </row>
    <row r="1797" spans="1:1" s="54" customFormat="1">
      <c r="A1797" s="32"/>
    </row>
    <row r="1798" spans="1:1" s="54" customFormat="1">
      <c r="A1798" s="32"/>
    </row>
    <row r="1799" spans="1:1" s="54" customFormat="1">
      <c r="A1799" s="32"/>
    </row>
    <row r="1800" spans="1:1" s="54" customFormat="1">
      <c r="A1800" s="32"/>
    </row>
    <row r="1801" spans="1:1" s="54" customFormat="1">
      <c r="A1801" s="32"/>
    </row>
    <row r="1802" spans="1:1" s="54" customFormat="1">
      <c r="A1802" s="32"/>
    </row>
    <row r="1803" spans="1:1" s="54" customFormat="1">
      <c r="A1803" s="32"/>
    </row>
    <row r="1804" spans="1:1" s="54" customFormat="1">
      <c r="A1804" s="32"/>
    </row>
    <row r="1805" spans="1:1" s="54" customFormat="1">
      <c r="A1805" s="32"/>
    </row>
    <row r="1806" spans="1:1" s="54" customFormat="1">
      <c r="A1806" s="32"/>
    </row>
    <row r="1807" spans="1:1" s="54" customFormat="1">
      <c r="A1807" s="32"/>
    </row>
    <row r="1808" spans="1:1" s="54" customFormat="1">
      <c r="A1808" s="32"/>
    </row>
    <row r="1809" spans="1:1" s="54" customFormat="1">
      <c r="A1809" s="32"/>
    </row>
    <row r="1810" spans="1:1" s="54" customFormat="1">
      <c r="A1810" s="32"/>
    </row>
    <row r="1811" spans="1:1" s="54" customFormat="1">
      <c r="A1811" s="32"/>
    </row>
    <row r="1812" spans="1:1" s="54" customFormat="1">
      <c r="A1812" s="32"/>
    </row>
    <row r="1813" spans="1:1" s="54" customFormat="1">
      <c r="A1813" s="32"/>
    </row>
    <row r="1814" spans="1:1" s="54" customFormat="1">
      <c r="A1814" s="32"/>
    </row>
    <row r="1815" spans="1:1" s="54" customFormat="1">
      <c r="A1815" s="32"/>
    </row>
    <row r="1816" spans="1:1" s="54" customFormat="1">
      <c r="A1816" s="32"/>
    </row>
    <row r="1817" spans="1:1" s="54" customFormat="1">
      <c r="A1817" s="32"/>
    </row>
    <row r="1818" spans="1:1" s="54" customFormat="1">
      <c r="A1818" s="32"/>
    </row>
    <row r="1819" spans="1:1" s="54" customFormat="1">
      <c r="A1819" s="32"/>
    </row>
    <row r="1820" spans="1:1" s="54" customFormat="1">
      <c r="A1820" s="32"/>
    </row>
    <row r="1821" spans="1:1" s="54" customFormat="1">
      <c r="A1821" s="32"/>
    </row>
    <row r="1822" spans="1:1" s="54" customFormat="1">
      <c r="A1822" s="32"/>
    </row>
    <row r="1823" spans="1:1" s="54" customFormat="1">
      <c r="A1823" s="32"/>
    </row>
    <row r="1824" spans="1:1" s="54" customFormat="1">
      <c r="A1824" s="32"/>
    </row>
    <row r="1825" spans="1:1" s="54" customFormat="1">
      <c r="A1825" s="32"/>
    </row>
    <row r="1826" spans="1:1" s="54" customFormat="1">
      <c r="A1826" s="32"/>
    </row>
    <row r="1827" spans="1:1" s="54" customFormat="1">
      <c r="A1827" s="32"/>
    </row>
    <row r="1828" spans="1:1" s="54" customFormat="1">
      <c r="A1828" s="32"/>
    </row>
    <row r="1829" spans="1:1" s="54" customFormat="1">
      <c r="A1829" s="32"/>
    </row>
    <row r="1830" spans="1:1" s="54" customFormat="1">
      <c r="A1830" s="32"/>
    </row>
    <row r="1831" spans="1:1" s="54" customFormat="1">
      <c r="A1831" s="32"/>
    </row>
    <row r="1832" spans="1:1" s="54" customFormat="1">
      <c r="A1832" s="32"/>
    </row>
    <row r="1833" spans="1:1" s="54" customFormat="1">
      <c r="A1833" s="32"/>
    </row>
    <row r="1834" spans="1:1" s="54" customFormat="1">
      <c r="A1834" s="32"/>
    </row>
    <row r="1835" spans="1:1" s="54" customFormat="1">
      <c r="A1835" s="32"/>
    </row>
    <row r="1836" spans="1:1" s="54" customFormat="1">
      <c r="A1836" s="32"/>
    </row>
    <row r="1837" spans="1:1" s="54" customFormat="1">
      <c r="A1837" s="32"/>
    </row>
    <row r="1838" spans="1:1" s="54" customFormat="1">
      <c r="A1838" s="32"/>
    </row>
    <row r="1839" spans="1:1" s="54" customFormat="1">
      <c r="A1839" s="32"/>
    </row>
    <row r="1840" spans="1:1" s="54" customFormat="1">
      <c r="A1840" s="32"/>
    </row>
    <row r="1841" spans="1:1" s="54" customFormat="1">
      <c r="A1841" s="32"/>
    </row>
    <row r="1842" spans="1:1" s="54" customFormat="1">
      <c r="A1842" s="32"/>
    </row>
    <row r="1843" spans="1:1" s="54" customFormat="1">
      <c r="A1843" s="32"/>
    </row>
    <row r="1844" spans="1:1" s="54" customFormat="1">
      <c r="A1844" s="32"/>
    </row>
    <row r="1845" spans="1:1" s="54" customFormat="1">
      <c r="A1845" s="32"/>
    </row>
    <row r="1846" spans="1:1" s="54" customFormat="1">
      <c r="A1846" s="32"/>
    </row>
    <row r="1847" spans="1:1" s="54" customFormat="1">
      <c r="A1847" s="32"/>
    </row>
    <row r="1848" spans="1:1" s="54" customFormat="1">
      <c r="A1848" s="32"/>
    </row>
    <row r="1849" spans="1:1" s="54" customFormat="1">
      <c r="A1849" s="32"/>
    </row>
    <row r="1850" spans="1:1" s="54" customFormat="1">
      <c r="A1850" s="32"/>
    </row>
    <row r="1851" spans="1:1" s="54" customFormat="1">
      <c r="A1851" s="32"/>
    </row>
    <row r="1852" spans="1:1" s="54" customFormat="1">
      <c r="A1852" s="32"/>
    </row>
    <row r="1853" spans="1:1" s="54" customFormat="1">
      <c r="A1853" s="32"/>
    </row>
    <row r="1854" spans="1:1" s="54" customFormat="1">
      <c r="A1854" s="32"/>
    </row>
    <row r="1855" spans="1:1" s="54" customFormat="1">
      <c r="A1855" s="32"/>
    </row>
    <row r="1856" spans="1:1" s="54" customFormat="1">
      <c r="A1856" s="32"/>
    </row>
    <row r="1857" spans="1:1" s="54" customFormat="1">
      <c r="A1857" s="32"/>
    </row>
    <row r="1858" spans="1:1" s="54" customFormat="1">
      <c r="A1858" s="32"/>
    </row>
    <row r="1859" spans="1:1" s="54" customFormat="1">
      <c r="A1859" s="32"/>
    </row>
    <row r="1860" spans="1:1" s="54" customFormat="1">
      <c r="A1860" s="32"/>
    </row>
    <row r="1861" spans="1:1" s="54" customFormat="1">
      <c r="A1861" s="32"/>
    </row>
    <row r="1862" spans="1:1" s="54" customFormat="1">
      <c r="A1862" s="32"/>
    </row>
    <row r="1863" spans="1:1" s="54" customFormat="1">
      <c r="A1863" s="32"/>
    </row>
    <row r="1864" spans="1:1" s="54" customFormat="1">
      <c r="A1864" s="32"/>
    </row>
    <row r="1865" spans="1:1" s="54" customFormat="1">
      <c r="A1865" s="32"/>
    </row>
    <row r="1866" spans="1:1" s="54" customFormat="1">
      <c r="A1866" s="32"/>
    </row>
    <row r="1867" spans="1:1" s="54" customFormat="1">
      <c r="A1867" s="32"/>
    </row>
    <row r="1868" spans="1:1" s="54" customFormat="1">
      <c r="A1868" s="32"/>
    </row>
    <row r="1869" spans="1:1" s="54" customFormat="1">
      <c r="A1869" s="32"/>
    </row>
    <row r="1870" spans="1:1" s="54" customFormat="1">
      <c r="A1870" s="32"/>
    </row>
    <row r="1871" spans="1:1" s="54" customFormat="1">
      <c r="A1871" s="32"/>
    </row>
    <row r="1872" spans="1:1" s="54" customFormat="1">
      <c r="A1872" s="32"/>
    </row>
    <row r="1873" spans="1:1" s="54" customFormat="1">
      <c r="A1873" s="32"/>
    </row>
    <row r="1874" spans="1:1" s="54" customFormat="1">
      <c r="A1874" s="32"/>
    </row>
    <row r="1875" spans="1:1" s="54" customFormat="1">
      <c r="A1875" s="32"/>
    </row>
    <row r="1876" spans="1:1" s="54" customFormat="1">
      <c r="A1876" s="32"/>
    </row>
    <row r="1877" spans="1:1" s="54" customFormat="1">
      <c r="A1877" s="32"/>
    </row>
    <row r="1878" spans="1:1" s="54" customFormat="1">
      <c r="A1878" s="32"/>
    </row>
    <row r="1879" spans="1:1" s="54" customFormat="1">
      <c r="A1879" s="32"/>
    </row>
    <row r="1880" spans="1:1" s="54" customFormat="1">
      <c r="A1880" s="32"/>
    </row>
    <row r="1881" spans="1:1" s="54" customFormat="1">
      <c r="A1881" s="32"/>
    </row>
    <row r="1882" spans="1:1" s="54" customFormat="1">
      <c r="A1882" s="32"/>
    </row>
    <row r="1883" spans="1:1" s="54" customFormat="1">
      <c r="A1883" s="32"/>
    </row>
    <row r="1884" spans="1:1" s="54" customFormat="1">
      <c r="A1884" s="32"/>
    </row>
    <row r="1885" spans="1:1" s="54" customFormat="1">
      <c r="A1885" s="32"/>
    </row>
    <row r="1886" spans="1:1" s="54" customFormat="1">
      <c r="A1886" s="32"/>
    </row>
    <row r="1887" spans="1:1" s="54" customFormat="1">
      <c r="A1887" s="32"/>
    </row>
    <row r="1888" spans="1:1" s="54" customFormat="1">
      <c r="A1888" s="32"/>
    </row>
    <row r="1889" spans="1:1" s="54" customFormat="1">
      <c r="A1889" s="32"/>
    </row>
    <row r="1890" spans="1:1" s="54" customFormat="1">
      <c r="A1890" s="32"/>
    </row>
    <row r="1891" spans="1:1" s="54" customFormat="1">
      <c r="A1891" s="32"/>
    </row>
    <row r="1892" spans="1:1" s="54" customFormat="1">
      <c r="A1892" s="32"/>
    </row>
    <row r="1893" spans="1:1" s="54" customFormat="1">
      <c r="A1893" s="32"/>
    </row>
    <row r="1894" spans="1:1" s="54" customFormat="1">
      <c r="A1894" s="32"/>
    </row>
    <row r="1895" spans="1:1" s="54" customFormat="1">
      <c r="A1895" s="32"/>
    </row>
    <row r="1896" spans="1:1" s="54" customFormat="1">
      <c r="A1896" s="32"/>
    </row>
    <row r="1897" spans="1:1" s="54" customFormat="1">
      <c r="A1897" s="32"/>
    </row>
    <row r="1898" spans="1:1" s="54" customFormat="1">
      <c r="A1898" s="32"/>
    </row>
    <row r="1899" spans="1:1" s="54" customFormat="1">
      <c r="A1899" s="32"/>
    </row>
    <row r="1900" spans="1:1" s="54" customFormat="1">
      <c r="A1900" s="32"/>
    </row>
    <row r="1901" spans="1:1" s="54" customFormat="1">
      <c r="A1901" s="32"/>
    </row>
    <row r="1902" spans="1:1" s="54" customFormat="1">
      <c r="A1902" s="32"/>
    </row>
    <row r="1903" spans="1:1" s="54" customFormat="1">
      <c r="A1903" s="32"/>
    </row>
    <row r="1904" spans="1:1" s="54" customFormat="1">
      <c r="A1904" s="32"/>
    </row>
    <row r="1905" spans="1:1" s="54" customFormat="1">
      <c r="A1905" s="32"/>
    </row>
    <row r="1906" spans="1:1" s="54" customFormat="1">
      <c r="A1906" s="32"/>
    </row>
    <row r="1907" spans="1:1" s="54" customFormat="1">
      <c r="A1907" s="32"/>
    </row>
    <row r="1908" spans="1:1" s="54" customFormat="1">
      <c r="A1908" s="32"/>
    </row>
    <row r="1909" spans="1:1" s="54" customFormat="1">
      <c r="A1909" s="32"/>
    </row>
    <row r="1910" spans="1:1" s="54" customFormat="1">
      <c r="A1910" s="32"/>
    </row>
    <row r="1911" spans="1:1" s="54" customFormat="1">
      <c r="A1911" s="32"/>
    </row>
    <row r="1912" spans="1:1" s="54" customFormat="1">
      <c r="A1912" s="32"/>
    </row>
    <row r="1913" spans="1:1" s="54" customFormat="1">
      <c r="A1913" s="32"/>
    </row>
    <row r="1914" spans="1:1" s="54" customFormat="1">
      <c r="A1914" s="32"/>
    </row>
    <row r="1915" spans="1:1" s="54" customFormat="1">
      <c r="A1915" s="32"/>
    </row>
    <row r="1916" spans="1:1" s="54" customFormat="1">
      <c r="A1916" s="32"/>
    </row>
    <row r="1917" spans="1:1" s="54" customFormat="1">
      <c r="A1917" s="32"/>
    </row>
    <row r="1918" spans="1:1" s="54" customFormat="1">
      <c r="A1918" s="32"/>
    </row>
    <row r="1919" spans="1:1" s="54" customFormat="1">
      <c r="A1919" s="32"/>
    </row>
    <row r="1920" spans="1:1" s="54" customFormat="1">
      <c r="A1920" s="32"/>
    </row>
    <row r="1921" spans="1:1" s="54" customFormat="1">
      <c r="A1921" s="32"/>
    </row>
    <row r="1922" spans="1:1" s="54" customFormat="1">
      <c r="A1922" s="32"/>
    </row>
    <row r="1923" spans="1:1" s="54" customFormat="1">
      <c r="A1923" s="32"/>
    </row>
    <row r="1924" spans="1:1" s="54" customFormat="1">
      <c r="A1924" s="32"/>
    </row>
    <row r="1925" spans="1:1" s="54" customFormat="1">
      <c r="A1925" s="32"/>
    </row>
    <row r="1926" spans="1:1" s="54" customFormat="1">
      <c r="A1926" s="32"/>
    </row>
    <row r="1927" spans="1:1" s="54" customFormat="1">
      <c r="A1927" s="32"/>
    </row>
    <row r="1928" spans="1:1" s="54" customFormat="1">
      <c r="A1928" s="32"/>
    </row>
    <row r="1929" spans="1:1" s="54" customFormat="1">
      <c r="A1929" s="32"/>
    </row>
    <row r="1930" spans="1:1" s="54" customFormat="1">
      <c r="A1930" s="32"/>
    </row>
    <row r="1931" spans="1:1" s="54" customFormat="1">
      <c r="A1931" s="32"/>
    </row>
    <row r="1932" spans="1:1" s="54" customFormat="1">
      <c r="A1932" s="32"/>
    </row>
    <row r="1933" spans="1:1" s="54" customFormat="1">
      <c r="A1933" s="32"/>
    </row>
    <row r="1934" spans="1:1" s="54" customFormat="1">
      <c r="A1934" s="32"/>
    </row>
    <row r="1935" spans="1:1" s="54" customFormat="1">
      <c r="A1935" s="32"/>
    </row>
    <row r="1936" spans="1:1" s="54" customFormat="1">
      <c r="A1936" s="32"/>
    </row>
    <row r="1937" spans="1:1" s="54" customFormat="1">
      <c r="A1937" s="32"/>
    </row>
    <row r="1938" spans="1:1" s="54" customFormat="1">
      <c r="A1938" s="32"/>
    </row>
    <row r="1939" spans="1:1" s="54" customFormat="1">
      <c r="A1939" s="32"/>
    </row>
    <row r="1940" spans="1:1" s="54" customFormat="1">
      <c r="A1940" s="32"/>
    </row>
    <row r="1941" spans="1:1" s="54" customFormat="1">
      <c r="A1941" s="32"/>
    </row>
    <row r="1942" spans="1:1" s="54" customFormat="1">
      <c r="A1942" s="32"/>
    </row>
    <row r="1943" spans="1:1" s="54" customFormat="1">
      <c r="A1943" s="32"/>
    </row>
    <row r="1944" spans="1:1" s="54" customFormat="1">
      <c r="A1944" s="32"/>
    </row>
    <row r="1945" spans="1:1" s="54" customFormat="1">
      <c r="A1945" s="32"/>
    </row>
    <row r="1946" spans="1:1" s="54" customFormat="1">
      <c r="A1946" s="32"/>
    </row>
    <row r="1947" spans="1:1" s="54" customFormat="1">
      <c r="A1947" s="32"/>
    </row>
    <row r="1948" spans="1:1" s="54" customFormat="1">
      <c r="A1948" s="32"/>
    </row>
    <row r="1949" spans="1:1" s="54" customFormat="1">
      <c r="A1949" s="32"/>
    </row>
    <row r="1950" spans="1:1" s="54" customFormat="1">
      <c r="A1950" s="32"/>
    </row>
    <row r="1951" spans="1:1" s="54" customFormat="1">
      <c r="A1951" s="32"/>
    </row>
    <row r="1952" spans="1:1" s="54" customFormat="1">
      <c r="A1952" s="32"/>
    </row>
    <row r="1953" spans="1:1" s="54" customFormat="1">
      <c r="A1953" s="32"/>
    </row>
    <row r="1954" spans="1:1" s="54" customFormat="1">
      <c r="A1954" s="32"/>
    </row>
    <row r="1955" spans="1:1" s="54" customFormat="1">
      <c r="A1955" s="32"/>
    </row>
    <row r="1956" spans="1:1" s="54" customFormat="1">
      <c r="A1956" s="32"/>
    </row>
    <row r="1957" spans="1:1" s="54" customFormat="1">
      <c r="A1957" s="32"/>
    </row>
    <row r="1958" spans="1:1" s="54" customFormat="1">
      <c r="A1958" s="32"/>
    </row>
    <row r="1959" spans="1:1" s="54" customFormat="1">
      <c r="A1959" s="32"/>
    </row>
    <row r="1960" spans="1:1" s="54" customFormat="1">
      <c r="A1960" s="32"/>
    </row>
    <row r="1961" spans="1:1" s="54" customFormat="1">
      <c r="A1961" s="32"/>
    </row>
    <row r="1962" spans="1:1" s="54" customFormat="1">
      <c r="A1962" s="32"/>
    </row>
    <row r="1963" spans="1:1" s="54" customFormat="1">
      <c r="A1963" s="32"/>
    </row>
    <row r="1964" spans="1:1" s="54" customFormat="1">
      <c r="A1964" s="32"/>
    </row>
    <row r="1965" spans="1:1" s="54" customFormat="1">
      <c r="A1965" s="32"/>
    </row>
    <row r="1966" spans="1:1" s="54" customFormat="1">
      <c r="A1966" s="32"/>
    </row>
    <row r="1967" spans="1:1" s="54" customFormat="1">
      <c r="A1967" s="32"/>
    </row>
    <row r="1968" spans="1:1" s="54" customFormat="1">
      <c r="A1968" s="32"/>
    </row>
    <row r="1969" spans="1:1" s="54" customFormat="1">
      <c r="A1969" s="32"/>
    </row>
    <row r="1970" spans="1:1" s="54" customFormat="1">
      <c r="A1970" s="32"/>
    </row>
    <row r="1971" spans="1:1" s="54" customFormat="1">
      <c r="A1971" s="32"/>
    </row>
    <row r="1972" spans="1:1" s="54" customFormat="1">
      <c r="A1972" s="32"/>
    </row>
    <row r="1973" spans="1:1" s="54" customFormat="1">
      <c r="A1973" s="32"/>
    </row>
    <row r="1974" spans="1:1" s="54" customFormat="1">
      <c r="A1974" s="32"/>
    </row>
    <row r="1975" spans="1:1" s="54" customFormat="1">
      <c r="A1975" s="32"/>
    </row>
    <row r="1976" spans="1:1" s="54" customFormat="1">
      <c r="A1976" s="32"/>
    </row>
    <row r="1977" spans="1:1" s="54" customFormat="1">
      <c r="A1977" s="32"/>
    </row>
    <row r="1978" spans="1:1" s="54" customFormat="1">
      <c r="A1978" s="32"/>
    </row>
    <row r="1979" spans="1:1" s="54" customFormat="1">
      <c r="A1979" s="32"/>
    </row>
    <row r="1980" spans="1:1" s="54" customFormat="1">
      <c r="A1980" s="32"/>
    </row>
    <row r="1981" spans="1:1" s="54" customFormat="1">
      <c r="A1981" s="32"/>
    </row>
    <row r="1982" spans="1:1" s="54" customFormat="1">
      <c r="A1982" s="32"/>
    </row>
    <row r="1983" spans="1:1" s="54" customFormat="1">
      <c r="A1983" s="32"/>
    </row>
    <row r="1984" spans="1:1" s="54" customFormat="1">
      <c r="A1984" s="32"/>
    </row>
    <row r="1985" spans="1:1" s="54" customFormat="1">
      <c r="A1985" s="32"/>
    </row>
    <row r="1986" spans="1:1" s="54" customFormat="1">
      <c r="A1986" s="32"/>
    </row>
    <row r="1987" spans="1:1" s="54" customFormat="1">
      <c r="A1987" s="32"/>
    </row>
    <row r="1988" spans="1:1" s="54" customFormat="1">
      <c r="A1988" s="32"/>
    </row>
    <row r="1989" spans="1:1" s="54" customFormat="1">
      <c r="A1989" s="32"/>
    </row>
    <row r="1990" spans="1:1" s="54" customFormat="1">
      <c r="A1990" s="32"/>
    </row>
    <row r="1991" spans="1:1" s="54" customFormat="1">
      <c r="A1991" s="32"/>
    </row>
    <row r="1992" spans="1:1" s="54" customFormat="1">
      <c r="A1992" s="32"/>
    </row>
    <row r="1993" spans="1:1" s="54" customFormat="1">
      <c r="A1993" s="32"/>
    </row>
    <row r="1994" spans="1:1" s="54" customFormat="1">
      <c r="A1994" s="32"/>
    </row>
    <row r="1995" spans="1:1" s="54" customFormat="1">
      <c r="A1995" s="32"/>
    </row>
    <row r="1996" spans="1:1" s="54" customFormat="1">
      <c r="A1996" s="32"/>
    </row>
    <row r="1997" spans="1:1" s="54" customFormat="1">
      <c r="A1997" s="32"/>
    </row>
    <row r="1998" spans="1:1" s="54" customFormat="1">
      <c r="A1998" s="32"/>
    </row>
    <row r="1999" spans="1:1" s="54" customFormat="1">
      <c r="A1999" s="32"/>
    </row>
    <row r="2000" spans="1:1" s="54" customFormat="1">
      <c r="A2000" s="32"/>
    </row>
    <row r="2001" spans="1:1" s="54" customFormat="1">
      <c r="A2001" s="32"/>
    </row>
    <row r="2002" spans="1:1" s="54" customFormat="1">
      <c r="A2002" s="32"/>
    </row>
    <row r="2003" spans="1:1" s="54" customFormat="1">
      <c r="A2003" s="32"/>
    </row>
    <row r="2004" spans="1:1" s="54" customFormat="1">
      <c r="A2004" s="32"/>
    </row>
    <row r="2005" spans="1:1" s="54" customFormat="1">
      <c r="A2005" s="32"/>
    </row>
    <row r="2006" spans="1:1" s="54" customFormat="1">
      <c r="A2006" s="32"/>
    </row>
    <row r="2007" spans="1:1" s="54" customFormat="1">
      <c r="A2007" s="32"/>
    </row>
    <row r="2008" spans="1:1" s="54" customFormat="1">
      <c r="A2008" s="32"/>
    </row>
    <row r="2009" spans="1:1" s="54" customFormat="1">
      <c r="A2009" s="32"/>
    </row>
    <row r="2010" spans="1:1" s="54" customFormat="1">
      <c r="A2010" s="32"/>
    </row>
    <row r="2011" spans="1:1" s="54" customFormat="1">
      <c r="A2011" s="32"/>
    </row>
    <row r="2012" spans="1:1" s="54" customFormat="1">
      <c r="A2012" s="32"/>
    </row>
    <row r="2013" spans="1:1" s="54" customFormat="1">
      <c r="A2013" s="32"/>
    </row>
    <row r="2014" spans="1:1" s="54" customFormat="1">
      <c r="A2014" s="32"/>
    </row>
    <row r="2015" spans="1:1" s="54" customFormat="1">
      <c r="A2015" s="32"/>
    </row>
    <row r="2016" spans="1:1" s="54" customFormat="1">
      <c r="A2016" s="32"/>
    </row>
    <row r="2017" spans="1:1" s="54" customFormat="1">
      <c r="A2017" s="32"/>
    </row>
    <row r="2018" spans="1:1" s="54" customFormat="1">
      <c r="A2018" s="32"/>
    </row>
    <row r="2019" spans="1:1" s="54" customFormat="1">
      <c r="A2019" s="32"/>
    </row>
    <row r="2020" spans="1:1" s="54" customFormat="1">
      <c r="A2020" s="32"/>
    </row>
    <row r="2021" spans="1:1" s="54" customFormat="1">
      <c r="A2021" s="32"/>
    </row>
    <row r="2022" spans="1:1" s="54" customFormat="1">
      <c r="A2022" s="32"/>
    </row>
    <row r="2023" spans="1:1" s="54" customFormat="1">
      <c r="A2023" s="32"/>
    </row>
    <row r="2024" spans="1:1" s="54" customFormat="1">
      <c r="A2024" s="32"/>
    </row>
    <row r="2025" spans="1:1" s="54" customFormat="1">
      <c r="A2025" s="32"/>
    </row>
    <row r="2026" spans="1:1" s="54" customFormat="1">
      <c r="A2026" s="32"/>
    </row>
    <row r="2027" spans="1:1" s="54" customFormat="1">
      <c r="A2027" s="32"/>
    </row>
    <row r="2028" spans="1:1" s="54" customFormat="1">
      <c r="A2028" s="32"/>
    </row>
    <row r="2029" spans="1:1" s="54" customFormat="1">
      <c r="A2029" s="32"/>
    </row>
    <row r="2030" spans="1:1" s="54" customFormat="1">
      <c r="A2030" s="32"/>
    </row>
    <row r="2031" spans="1:1" s="54" customFormat="1">
      <c r="A2031" s="32"/>
    </row>
    <row r="2032" spans="1:1" s="54" customFormat="1">
      <c r="A2032" s="32"/>
    </row>
    <row r="2033" spans="1:1" s="54" customFormat="1">
      <c r="A2033" s="32"/>
    </row>
    <row r="2034" spans="1:1" s="54" customFormat="1">
      <c r="A2034" s="32"/>
    </row>
    <row r="2035" spans="1:1" s="54" customFormat="1">
      <c r="A2035" s="32"/>
    </row>
    <row r="2036" spans="1:1" s="54" customFormat="1">
      <c r="A2036" s="32"/>
    </row>
    <row r="2037" spans="1:1" s="54" customFormat="1">
      <c r="A2037" s="32"/>
    </row>
    <row r="2038" spans="1:1" s="54" customFormat="1">
      <c r="A2038" s="32"/>
    </row>
    <row r="2039" spans="1:1" s="54" customFormat="1">
      <c r="A2039" s="32"/>
    </row>
    <row r="2040" spans="1:1" s="54" customFormat="1">
      <c r="A2040" s="32"/>
    </row>
    <row r="2041" spans="1:1" s="54" customFormat="1">
      <c r="A2041" s="32"/>
    </row>
    <row r="2042" spans="1:1" s="54" customFormat="1">
      <c r="A2042" s="32"/>
    </row>
    <row r="2043" spans="1:1" s="54" customFormat="1">
      <c r="A2043" s="32"/>
    </row>
    <row r="2044" spans="1:1" s="54" customFormat="1">
      <c r="A2044" s="32"/>
    </row>
    <row r="2045" spans="1:1" s="54" customFormat="1">
      <c r="A2045" s="32"/>
    </row>
    <row r="2046" spans="1:1" s="54" customFormat="1">
      <c r="A2046" s="32"/>
    </row>
    <row r="2047" spans="1:1" s="54" customFormat="1">
      <c r="A2047" s="32"/>
    </row>
    <row r="2048" spans="1:1" s="54" customFormat="1">
      <c r="A2048" s="32"/>
    </row>
    <row r="2049" spans="1:1" s="54" customFormat="1">
      <c r="A2049" s="32"/>
    </row>
    <row r="2050" spans="1:1" s="54" customFormat="1">
      <c r="A2050" s="32"/>
    </row>
    <row r="2051" spans="1:1" s="54" customFormat="1">
      <c r="A2051" s="32"/>
    </row>
    <row r="2052" spans="1:1" s="54" customFormat="1">
      <c r="A2052" s="32"/>
    </row>
    <row r="2053" spans="1:1" s="54" customFormat="1">
      <c r="A2053" s="32"/>
    </row>
    <row r="2054" spans="1:1" s="54" customFormat="1">
      <c r="A2054" s="32"/>
    </row>
    <row r="2055" spans="1:1" s="54" customFormat="1">
      <c r="A2055" s="32"/>
    </row>
    <row r="2056" spans="1:1" s="54" customFormat="1">
      <c r="A2056" s="32"/>
    </row>
    <row r="2057" spans="1:1" s="54" customFormat="1">
      <c r="A2057" s="32"/>
    </row>
    <row r="2058" spans="1:1" s="54" customFormat="1">
      <c r="A2058" s="32"/>
    </row>
    <row r="2059" spans="1:1" s="54" customFormat="1">
      <c r="A2059" s="32"/>
    </row>
    <row r="2060" spans="1:1" s="54" customFormat="1">
      <c r="A2060" s="32"/>
    </row>
    <row r="2061" spans="1:1" s="54" customFormat="1">
      <c r="A2061" s="32"/>
    </row>
    <row r="2062" spans="1:1" s="54" customFormat="1">
      <c r="A2062" s="32"/>
    </row>
    <row r="2063" spans="1:1" s="54" customFormat="1">
      <c r="A2063" s="32"/>
    </row>
    <row r="2064" spans="1:1" s="54" customFormat="1">
      <c r="A2064" s="32"/>
    </row>
    <row r="2065" spans="1:1" s="54" customFormat="1">
      <c r="A2065" s="32"/>
    </row>
    <row r="2066" spans="1:1" s="54" customFormat="1">
      <c r="A2066" s="32"/>
    </row>
    <row r="2067" spans="1:1" s="54" customFormat="1">
      <c r="A2067" s="32"/>
    </row>
    <row r="2068" spans="1:1" s="54" customFormat="1">
      <c r="A2068" s="32"/>
    </row>
    <row r="2069" spans="1:1" s="54" customFormat="1">
      <c r="A2069" s="32"/>
    </row>
    <row r="2070" spans="1:1" s="54" customFormat="1">
      <c r="A2070" s="32"/>
    </row>
    <row r="2071" spans="1:1" s="54" customFormat="1">
      <c r="A2071" s="32"/>
    </row>
    <row r="2072" spans="1:1" s="54" customFormat="1">
      <c r="A2072" s="32"/>
    </row>
    <row r="2073" spans="1:1" s="54" customFormat="1">
      <c r="A2073" s="32"/>
    </row>
    <row r="2074" spans="1:1" s="54" customFormat="1">
      <c r="A2074" s="32"/>
    </row>
    <row r="2075" spans="1:1" s="54" customFormat="1">
      <c r="A2075" s="32"/>
    </row>
    <row r="2076" spans="1:1" s="54" customFormat="1">
      <c r="A2076" s="32"/>
    </row>
    <row r="2077" spans="1:1" s="54" customFormat="1">
      <c r="A2077" s="32"/>
    </row>
    <row r="2078" spans="1:1" s="54" customFormat="1">
      <c r="A2078" s="32"/>
    </row>
    <row r="2079" spans="1:1" s="54" customFormat="1">
      <c r="A2079" s="32"/>
    </row>
    <row r="2080" spans="1:1" s="54" customFormat="1">
      <c r="A2080" s="32"/>
    </row>
    <row r="2081" spans="1:1" s="54" customFormat="1">
      <c r="A2081" s="32"/>
    </row>
    <row r="2082" spans="1:1" s="54" customFormat="1">
      <c r="A2082" s="32"/>
    </row>
    <row r="2083" spans="1:1" s="54" customFormat="1">
      <c r="A2083" s="32"/>
    </row>
    <row r="2084" spans="1:1" s="54" customFormat="1">
      <c r="A2084" s="32"/>
    </row>
    <row r="2085" spans="1:1" s="54" customFormat="1">
      <c r="A2085" s="32"/>
    </row>
    <row r="2086" spans="1:1" s="54" customFormat="1">
      <c r="A2086" s="32"/>
    </row>
    <row r="2087" spans="1:1" s="54" customFormat="1">
      <c r="A2087" s="32"/>
    </row>
    <row r="2088" spans="1:1" s="54" customFormat="1">
      <c r="A2088" s="32"/>
    </row>
    <row r="2089" spans="1:1" s="54" customFormat="1">
      <c r="A2089" s="32"/>
    </row>
    <row r="2090" spans="1:1" s="54" customFormat="1">
      <c r="A2090" s="32"/>
    </row>
    <row r="2091" spans="1:1" s="54" customFormat="1">
      <c r="A2091" s="32"/>
    </row>
    <row r="2092" spans="1:1" s="54" customFormat="1">
      <c r="A2092" s="32"/>
    </row>
    <row r="2093" spans="1:1" s="54" customFormat="1">
      <c r="A2093" s="32"/>
    </row>
    <row r="2094" spans="1:1" s="54" customFormat="1">
      <c r="A2094" s="32"/>
    </row>
    <row r="2095" spans="1:1" s="54" customFormat="1">
      <c r="A2095" s="32"/>
    </row>
    <row r="2096" spans="1:1" s="54" customFormat="1">
      <c r="A2096" s="32"/>
    </row>
    <row r="2097" spans="1:1" s="54" customFormat="1">
      <c r="A2097" s="32"/>
    </row>
    <row r="2098" spans="1:1" s="54" customFormat="1">
      <c r="A2098" s="32"/>
    </row>
    <row r="2099" spans="1:1" s="54" customFormat="1">
      <c r="A2099" s="32"/>
    </row>
    <row r="2100" spans="1:1" s="54" customFormat="1">
      <c r="A2100" s="32"/>
    </row>
    <row r="2101" spans="1:1" s="54" customFormat="1">
      <c r="A2101" s="32"/>
    </row>
    <row r="2102" spans="1:1" s="54" customFormat="1">
      <c r="A2102" s="32"/>
    </row>
    <row r="2103" spans="1:1" s="54" customFormat="1">
      <c r="A2103" s="32"/>
    </row>
    <row r="2104" spans="1:1" s="54" customFormat="1">
      <c r="A2104" s="32"/>
    </row>
    <row r="2105" spans="1:1" s="54" customFormat="1">
      <c r="A2105" s="32"/>
    </row>
    <row r="2106" spans="1:1" s="54" customFormat="1">
      <c r="A2106" s="32"/>
    </row>
    <row r="2107" spans="1:1" s="54" customFormat="1">
      <c r="A2107" s="32"/>
    </row>
    <row r="2108" spans="1:1" s="54" customFormat="1">
      <c r="A2108" s="32"/>
    </row>
    <row r="2109" spans="1:1" s="54" customFormat="1">
      <c r="A2109" s="32"/>
    </row>
    <row r="2110" spans="1:1" s="54" customFormat="1">
      <c r="A2110" s="32"/>
    </row>
    <row r="2111" spans="1:1" s="54" customFormat="1">
      <c r="A2111" s="32"/>
    </row>
    <row r="2112" spans="1:1" s="54" customFormat="1">
      <c r="A2112" s="32"/>
    </row>
    <row r="2113" spans="1:1" s="54" customFormat="1">
      <c r="A2113" s="32"/>
    </row>
    <row r="2114" spans="1:1" s="54" customFormat="1">
      <c r="A2114" s="32"/>
    </row>
    <row r="2115" spans="1:1" s="54" customFormat="1">
      <c r="A2115" s="32"/>
    </row>
    <row r="2116" spans="1:1" s="54" customFormat="1">
      <c r="A2116" s="32"/>
    </row>
    <row r="2117" spans="1:1" s="54" customFormat="1">
      <c r="A2117" s="32"/>
    </row>
    <row r="2118" spans="1:1" s="54" customFormat="1">
      <c r="A2118" s="32"/>
    </row>
    <row r="2119" spans="1:1" s="54" customFormat="1">
      <c r="A2119" s="32"/>
    </row>
    <row r="2120" spans="1:1" s="54" customFormat="1">
      <c r="A2120" s="32"/>
    </row>
    <row r="2121" spans="1:1" s="54" customFormat="1">
      <c r="A2121" s="32"/>
    </row>
    <row r="2122" spans="1:1" s="54" customFormat="1">
      <c r="A2122" s="32"/>
    </row>
    <row r="2123" spans="1:1" s="54" customFormat="1">
      <c r="A2123" s="32"/>
    </row>
    <row r="2124" spans="1:1" s="54" customFormat="1">
      <c r="A2124" s="32"/>
    </row>
    <row r="2125" spans="1:1" s="54" customFormat="1">
      <c r="A2125" s="32"/>
    </row>
    <row r="2126" spans="1:1" s="54" customFormat="1">
      <c r="A2126" s="32"/>
    </row>
    <row r="2127" spans="1:1" s="54" customFormat="1">
      <c r="A2127" s="32"/>
    </row>
    <row r="2128" spans="1:1" s="54" customFormat="1">
      <c r="A2128" s="32"/>
    </row>
    <row r="2129" spans="1:1" s="54" customFormat="1">
      <c r="A2129" s="32"/>
    </row>
    <row r="2130" spans="1:1" s="54" customFormat="1">
      <c r="A2130" s="32"/>
    </row>
    <row r="2131" spans="1:1" s="54" customFormat="1">
      <c r="A2131" s="32"/>
    </row>
    <row r="2132" spans="1:1" s="54" customFormat="1">
      <c r="A2132" s="32"/>
    </row>
    <row r="2133" spans="1:1" s="54" customFormat="1">
      <c r="A2133" s="32"/>
    </row>
    <row r="2134" spans="1:1" s="54" customFormat="1">
      <c r="A2134" s="32"/>
    </row>
    <row r="2135" spans="1:1" s="54" customFormat="1">
      <c r="A2135" s="32"/>
    </row>
    <row r="2136" spans="1:1" s="54" customFormat="1">
      <c r="A2136" s="32"/>
    </row>
    <row r="2137" spans="1:1" s="54" customFormat="1">
      <c r="A2137" s="32"/>
    </row>
    <row r="2138" spans="1:1" s="54" customFormat="1">
      <c r="A2138" s="32"/>
    </row>
    <row r="2139" spans="1:1" s="54" customFormat="1">
      <c r="A2139" s="32"/>
    </row>
    <row r="2140" spans="1:1" s="54" customFormat="1">
      <c r="A2140" s="32"/>
    </row>
    <row r="2141" spans="1:1" s="54" customFormat="1">
      <c r="A2141" s="32"/>
    </row>
    <row r="2142" spans="1:1" s="54" customFormat="1">
      <c r="A2142" s="32"/>
    </row>
    <row r="2143" spans="1:1" s="54" customFormat="1">
      <c r="A2143" s="32"/>
    </row>
    <row r="2144" spans="1:1" s="54" customFormat="1">
      <c r="A2144" s="32"/>
    </row>
    <row r="2145" spans="1:1" s="54" customFormat="1">
      <c r="A2145" s="32"/>
    </row>
    <row r="2146" spans="1:1" s="54" customFormat="1">
      <c r="A2146" s="32"/>
    </row>
    <row r="2147" spans="1:1" s="54" customFormat="1">
      <c r="A2147" s="32"/>
    </row>
    <row r="2148" spans="1:1" s="54" customFormat="1">
      <c r="A2148" s="32"/>
    </row>
    <row r="2149" spans="1:1" s="54" customFormat="1">
      <c r="A2149" s="32"/>
    </row>
    <row r="2150" spans="1:1" s="54" customFormat="1">
      <c r="A2150" s="32"/>
    </row>
    <row r="2151" spans="1:1" s="54" customFormat="1">
      <c r="A2151" s="32"/>
    </row>
    <row r="2152" spans="1:1" s="54" customFormat="1">
      <c r="A2152" s="32"/>
    </row>
    <row r="2153" spans="1:1" s="54" customFormat="1">
      <c r="A2153" s="32"/>
    </row>
    <row r="2154" spans="1:1" s="54" customFormat="1">
      <c r="A2154" s="32"/>
    </row>
    <row r="2155" spans="1:1" s="54" customFormat="1">
      <c r="A2155" s="32"/>
    </row>
    <row r="2156" spans="1:1" s="54" customFormat="1">
      <c r="A2156" s="32"/>
    </row>
    <row r="2157" spans="1:1" s="54" customFormat="1">
      <c r="A2157" s="32"/>
    </row>
    <row r="2158" spans="1:1" s="54" customFormat="1">
      <c r="A2158" s="32"/>
    </row>
    <row r="2159" spans="1:1" s="54" customFormat="1">
      <c r="A2159" s="32"/>
    </row>
    <row r="2160" spans="1:1" s="54" customFormat="1">
      <c r="A2160" s="32"/>
    </row>
    <row r="2161" spans="1:1" s="54" customFormat="1">
      <c r="A2161" s="32"/>
    </row>
    <row r="2162" spans="1:1" s="54" customFormat="1">
      <c r="A2162" s="32"/>
    </row>
    <row r="2163" spans="1:1" s="54" customFormat="1">
      <c r="A2163" s="32"/>
    </row>
    <row r="2164" spans="1:1" s="54" customFormat="1">
      <c r="A2164" s="32"/>
    </row>
    <row r="2165" spans="1:1" s="54" customFormat="1">
      <c r="A2165" s="32"/>
    </row>
    <row r="2166" spans="1:1" s="54" customFormat="1">
      <c r="A2166" s="32"/>
    </row>
    <row r="2167" spans="1:1" s="54" customFormat="1">
      <c r="A2167" s="32"/>
    </row>
    <row r="2168" spans="1:1" s="54" customFormat="1">
      <c r="A2168" s="32"/>
    </row>
    <row r="2169" spans="1:1" s="54" customFormat="1">
      <c r="A2169" s="32"/>
    </row>
    <row r="2170" spans="1:1" s="54" customFormat="1">
      <c r="A2170" s="32"/>
    </row>
    <row r="2171" spans="1:1" s="54" customFormat="1">
      <c r="A2171" s="32"/>
    </row>
    <row r="2172" spans="1:1" s="54" customFormat="1">
      <c r="A2172" s="32"/>
    </row>
    <row r="2173" spans="1:1" s="54" customFormat="1">
      <c r="A2173" s="32"/>
    </row>
    <row r="2174" spans="1:1" s="54" customFormat="1">
      <c r="A2174" s="32"/>
    </row>
    <row r="2175" spans="1:1" s="54" customFormat="1">
      <c r="A2175" s="32"/>
    </row>
    <row r="2176" spans="1:1" s="54" customFormat="1">
      <c r="A2176" s="32"/>
    </row>
    <row r="2177" spans="1:1" s="54" customFormat="1">
      <c r="A2177" s="32"/>
    </row>
    <row r="2178" spans="1:1" s="54" customFormat="1">
      <c r="A2178" s="32"/>
    </row>
    <row r="2179" spans="1:1" s="54" customFormat="1">
      <c r="A2179" s="32"/>
    </row>
    <row r="2180" spans="1:1" s="54" customFormat="1">
      <c r="A2180" s="32"/>
    </row>
    <row r="2181" spans="1:1" s="54" customFormat="1">
      <c r="A2181" s="32"/>
    </row>
    <row r="2182" spans="1:1" s="54" customFormat="1">
      <c r="A2182" s="32"/>
    </row>
    <row r="2183" spans="1:1" s="54" customFormat="1">
      <c r="A2183" s="32"/>
    </row>
    <row r="2184" spans="1:1" s="54" customFormat="1">
      <c r="A2184" s="32"/>
    </row>
    <row r="2185" spans="1:1" s="54" customFormat="1">
      <c r="A2185" s="32"/>
    </row>
    <row r="2186" spans="1:1" s="54" customFormat="1">
      <c r="A2186" s="32"/>
    </row>
    <row r="2187" spans="1:1" s="54" customFormat="1">
      <c r="A2187" s="32"/>
    </row>
    <row r="2188" spans="1:1" s="54" customFormat="1">
      <c r="A2188" s="32"/>
    </row>
    <row r="2189" spans="1:1" s="54" customFormat="1">
      <c r="A2189" s="32"/>
    </row>
    <row r="2190" spans="1:1" s="54" customFormat="1">
      <c r="A2190" s="32"/>
    </row>
    <row r="2191" spans="1:1" s="54" customFormat="1">
      <c r="A2191" s="32"/>
    </row>
    <row r="2192" spans="1:1" s="54" customFormat="1">
      <c r="A2192" s="32"/>
    </row>
    <row r="2193" spans="1:1" s="54" customFormat="1">
      <c r="A2193" s="32"/>
    </row>
    <row r="2194" spans="1:1" s="54" customFormat="1">
      <c r="A2194" s="32"/>
    </row>
    <row r="2195" spans="1:1" s="54" customFormat="1">
      <c r="A2195" s="32"/>
    </row>
    <row r="2196" spans="1:1" s="54" customFormat="1">
      <c r="A2196" s="32"/>
    </row>
    <row r="2197" spans="1:1" s="54" customFormat="1">
      <c r="A2197" s="32"/>
    </row>
    <row r="2198" spans="1:1" s="54" customFormat="1">
      <c r="A2198" s="32"/>
    </row>
    <row r="2199" spans="1:1" s="54" customFormat="1">
      <c r="A2199" s="32"/>
    </row>
    <row r="2200" spans="1:1" s="54" customFormat="1">
      <c r="A2200" s="32"/>
    </row>
    <row r="2201" spans="1:1" s="54" customFormat="1">
      <c r="A2201" s="32"/>
    </row>
    <row r="2202" spans="1:1" s="54" customFormat="1">
      <c r="A2202" s="32"/>
    </row>
    <row r="2203" spans="1:1" s="54" customFormat="1">
      <c r="A2203" s="32"/>
    </row>
    <row r="2204" spans="1:1" s="54" customFormat="1">
      <c r="A2204" s="32"/>
    </row>
    <row r="2205" spans="1:1" s="54" customFormat="1">
      <c r="A2205" s="32"/>
    </row>
    <row r="2206" spans="1:1" s="54" customFormat="1">
      <c r="A2206" s="32"/>
    </row>
    <row r="2207" spans="1:1" s="54" customFormat="1">
      <c r="A2207" s="32"/>
    </row>
    <row r="2208" spans="1:1" s="54" customFormat="1">
      <c r="A2208" s="32"/>
    </row>
    <row r="2209" spans="1:1" s="54" customFormat="1">
      <c r="A2209" s="32"/>
    </row>
    <row r="2210" spans="1:1" s="54" customFormat="1">
      <c r="A2210" s="32"/>
    </row>
    <row r="2211" spans="1:1" s="54" customFormat="1">
      <c r="A2211" s="32"/>
    </row>
    <row r="2212" spans="1:1" s="54" customFormat="1">
      <c r="A2212" s="32"/>
    </row>
    <row r="2213" spans="1:1" s="54" customFormat="1">
      <c r="A2213" s="32"/>
    </row>
    <row r="2214" spans="1:1" s="54" customFormat="1">
      <c r="A2214" s="32"/>
    </row>
    <row r="2215" spans="1:1" s="54" customFormat="1">
      <c r="A2215" s="32"/>
    </row>
    <row r="2216" spans="1:1" s="54" customFormat="1">
      <c r="A2216" s="32"/>
    </row>
    <row r="2217" spans="1:1" s="54" customFormat="1">
      <c r="A2217" s="32"/>
    </row>
    <row r="2218" spans="1:1" s="54" customFormat="1">
      <c r="A2218" s="32"/>
    </row>
    <row r="2219" spans="1:1" s="54" customFormat="1">
      <c r="A2219" s="32"/>
    </row>
    <row r="2220" spans="1:1" s="54" customFormat="1">
      <c r="A2220" s="32"/>
    </row>
    <row r="2221" spans="1:1" s="54" customFormat="1">
      <c r="A2221" s="32"/>
    </row>
    <row r="2222" spans="1:1" s="54" customFormat="1">
      <c r="A2222" s="32"/>
    </row>
    <row r="2223" spans="1:1" s="54" customFormat="1">
      <c r="A2223" s="32"/>
    </row>
    <row r="2224" spans="1:1" s="54" customFormat="1">
      <c r="A2224" s="32"/>
    </row>
    <row r="2225" spans="1:1" s="54" customFormat="1">
      <c r="A2225" s="32"/>
    </row>
    <row r="2226" spans="1:1" s="54" customFormat="1">
      <c r="A2226" s="32"/>
    </row>
    <row r="2227" spans="1:1" s="54" customFormat="1">
      <c r="A2227" s="32"/>
    </row>
    <row r="2228" spans="1:1" s="54" customFormat="1">
      <c r="A2228" s="32"/>
    </row>
    <row r="2229" spans="1:1" s="54" customFormat="1">
      <c r="A2229" s="32"/>
    </row>
    <row r="2230" spans="1:1" s="54" customFormat="1">
      <c r="A2230" s="32"/>
    </row>
    <row r="2231" spans="1:1" s="54" customFormat="1">
      <c r="A2231" s="32"/>
    </row>
    <row r="2232" spans="1:1" s="54" customFormat="1">
      <c r="A2232" s="32"/>
    </row>
    <row r="2233" spans="1:1" s="54" customFormat="1">
      <c r="A2233" s="32"/>
    </row>
    <row r="2234" spans="1:1" s="54" customFormat="1">
      <c r="A2234" s="32"/>
    </row>
    <row r="2235" spans="1:1" s="54" customFormat="1">
      <c r="A2235" s="32"/>
    </row>
    <row r="2236" spans="1:1" s="54" customFormat="1">
      <c r="A2236" s="32"/>
    </row>
    <row r="2237" spans="1:1" s="54" customFormat="1">
      <c r="A2237" s="32"/>
    </row>
    <row r="2238" spans="1:1" s="54" customFormat="1">
      <c r="A2238" s="32"/>
    </row>
    <row r="2239" spans="1:1" s="54" customFormat="1">
      <c r="A2239" s="32"/>
    </row>
    <row r="2240" spans="1:1" s="54" customFormat="1">
      <c r="A2240" s="32"/>
    </row>
    <row r="2241" spans="1:1" s="54" customFormat="1">
      <c r="A2241" s="32"/>
    </row>
    <row r="2242" spans="1:1" s="54" customFormat="1">
      <c r="A2242" s="32"/>
    </row>
    <row r="2243" spans="1:1" s="54" customFormat="1">
      <c r="A2243" s="32"/>
    </row>
    <row r="2244" spans="1:1" s="54" customFormat="1">
      <c r="A2244" s="32"/>
    </row>
    <row r="2245" spans="1:1" s="54" customFormat="1">
      <c r="A2245" s="32"/>
    </row>
    <row r="2246" spans="1:1" s="54" customFormat="1">
      <c r="A2246" s="32"/>
    </row>
    <row r="2247" spans="1:1" s="54" customFormat="1">
      <c r="A2247" s="32"/>
    </row>
    <row r="2248" spans="1:1" s="54" customFormat="1">
      <c r="A2248" s="32"/>
    </row>
    <row r="2249" spans="1:1" s="54" customFormat="1">
      <c r="A2249" s="32"/>
    </row>
    <row r="2250" spans="1:1" s="54" customFormat="1">
      <c r="A2250" s="32"/>
    </row>
    <row r="2251" spans="1:1" s="54" customFormat="1">
      <c r="A2251" s="32"/>
    </row>
    <row r="2252" spans="1:1" s="54" customFormat="1">
      <c r="A2252" s="32"/>
    </row>
    <row r="2253" spans="1:1" s="54" customFormat="1">
      <c r="A2253" s="32"/>
    </row>
    <row r="2254" spans="1:1" s="54" customFormat="1">
      <c r="A2254" s="32"/>
    </row>
    <row r="2255" spans="1:1" s="54" customFormat="1">
      <c r="A2255" s="32"/>
    </row>
    <row r="2256" spans="1:1" s="54" customFormat="1">
      <c r="A2256" s="32"/>
    </row>
    <row r="2257" spans="1:1" s="54" customFormat="1">
      <c r="A2257" s="32"/>
    </row>
    <row r="2258" spans="1:1" s="54" customFormat="1">
      <c r="A2258" s="32"/>
    </row>
    <row r="2259" spans="1:1" s="54" customFormat="1">
      <c r="A2259" s="32"/>
    </row>
    <row r="2260" spans="1:1" s="54" customFormat="1">
      <c r="A2260" s="32"/>
    </row>
    <row r="2261" spans="1:1" s="54" customFormat="1">
      <c r="A2261" s="32"/>
    </row>
    <row r="2262" spans="1:1" s="54" customFormat="1">
      <c r="A2262" s="32"/>
    </row>
    <row r="2263" spans="1:1" s="54" customFormat="1">
      <c r="A2263" s="32"/>
    </row>
    <row r="2264" spans="1:1" s="54" customFormat="1">
      <c r="A2264" s="32"/>
    </row>
    <row r="2265" spans="1:1" s="54" customFormat="1">
      <c r="A2265" s="32"/>
    </row>
    <row r="2266" spans="1:1" s="54" customFormat="1">
      <c r="A2266" s="32"/>
    </row>
    <row r="2267" spans="1:1" s="54" customFormat="1">
      <c r="A2267" s="32"/>
    </row>
    <row r="2268" spans="1:1" s="54" customFormat="1">
      <c r="A2268" s="32"/>
    </row>
    <row r="2269" spans="1:1" s="54" customFormat="1">
      <c r="A2269" s="32"/>
    </row>
    <row r="2270" spans="1:1" s="54" customFormat="1">
      <c r="A2270" s="32"/>
    </row>
    <row r="2271" spans="1:1" s="54" customFormat="1">
      <c r="A2271" s="32"/>
    </row>
    <row r="2272" spans="1:1" s="54" customFormat="1">
      <c r="A2272" s="32"/>
    </row>
    <row r="2273" spans="1:1" s="54" customFormat="1">
      <c r="A2273" s="32"/>
    </row>
    <row r="2274" spans="1:1" s="54" customFormat="1">
      <c r="A2274" s="32"/>
    </row>
    <row r="2275" spans="1:1" s="54" customFormat="1">
      <c r="A2275" s="32"/>
    </row>
    <row r="2276" spans="1:1" s="54" customFormat="1">
      <c r="A2276" s="32"/>
    </row>
    <row r="2277" spans="1:1" s="54" customFormat="1">
      <c r="A2277" s="32"/>
    </row>
    <row r="2278" spans="1:1" s="54" customFormat="1">
      <c r="A2278" s="32"/>
    </row>
    <row r="2279" spans="1:1" s="54" customFormat="1">
      <c r="A2279" s="32"/>
    </row>
    <row r="2280" spans="1:1" s="54" customFormat="1">
      <c r="A2280" s="32"/>
    </row>
    <row r="2281" spans="1:1" s="54" customFormat="1">
      <c r="A2281" s="32"/>
    </row>
    <row r="2282" spans="1:1" s="54" customFormat="1">
      <c r="A2282" s="32"/>
    </row>
    <row r="2283" spans="1:1" s="54" customFormat="1">
      <c r="A2283" s="32"/>
    </row>
    <row r="2284" spans="1:1" s="54" customFormat="1">
      <c r="A2284" s="32"/>
    </row>
    <row r="2285" spans="1:1" s="54" customFormat="1">
      <c r="A2285" s="32"/>
    </row>
    <row r="2286" spans="1:1" s="54" customFormat="1">
      <c r="A2286" s="32"/>
    </row>
    <row r="2287" spans="1:1" s="54" customFormat="1">
      <c r="A2287" s="32"/>
    </row>
    <row r="2288" spans="1:1" s="54" customFormat="1">
      <c r="A2288" s="32"/>
    </row>
    <row r="2289" spans="1:1" s="54" customFormat="1">
      <c r="A2289" s="32"/>
    </row>
    <row r="2290" spans="1:1" s="54" customFormat="1">
      <c r="A2290" s="32"/>
    </row>
    <row r="2291" spans="1:1" s="54" customFormat="1">
      <c r="A2291" s="32"/>
    </row>
    <row r="2292" spans="1:1" s="54" customFormat="1">
      <c r="A2292" s="32"/>
    </row>
    <row r="2293" spans="1:1" s="54" customFormat="1">
      <c r="A2293" s="32"/>
    </row>
    <row r="2294" spans="1:1" s="54" customFormat="1">
      <c r="A2294" s="32"/>
    </row>
    <row r="2295" spans="1:1" s="54" customFormat="1">
      <c r="A2295" s="32"/>
    </row>
    <row r="2296" spans="1:1" s="54" customFormat="1">
      <c r="A2296" s="32"/>
    </row>
    <row r="2297" spans="1:1" s="54" customFormat="1">
      <c r="A2297" s="32"/>
    </row>
    <row r="2298" spans="1:1" s="54" customFormat="1">
      <c r="A2298" s="32"/>
    </row>
    <row r="2299" spans="1:1" s="54" customFormat="1">
      <c r="A2299" s="32"/>
    </row>
    <row r="2300" spans="1:1" s="54" customFormat="1">
      <c r="A2300" s="32"/>
    </row>
    <row r="2301" spans="1:1" s="54" customFormat="1">
      <c r="A2301" s="32"/>
    </row>
    <row r="2302" spans="1:1" s="54" customFormat="1">
      <c r="A2302" s="32"/>
    </row>
    <row r="2303" spans="1:1" s="54" customFormat="1">
      <c r="A2303" s="32"/>
    </row>
    <row r="2304" spans="1:1" s="54" customFormat="1">
      <c r="A2304" s="32"/>
    </row>
    <row r="2305" spans="1:1" s="54" customFormat="1">
      <c r="A2305" s="32"/>
    </row>
    <row r="2306" spans="1:1" s="54" customFormat="1">
      <c r="A2306" s="32"/>
    </row>
    <row r="2307" spans="1:1" s="54" customFormat="1">
      <c r="A2307" s="32"/>
    </row>
    <row r="2308" spans="1:1" s="54" customFormat="1">
      <c r="A2308" s="32"/>
    </row>
    <row r="2309" spans="1:1" s="54" customFormat="1">
      <c r="A2309" s="32"/>
    </row>
    <row r="2310" spans="1:1" s="54" customFormat="1">
      <c r="A2310" s="32"/>
    </row>
    <row r="2311" spans="1:1" s="54" customFormat="1">
      <c r="A2311" s="32"/>
    </row>
    <row r="2312" spans="1:1" s="54" customFormat="1">
      <c r="A2312" s="32"/>
    </row>
    <row r="2313" spans="1:1" s="54" customFormat="1">
      <c r="A2313" s="32"/>
    </row>
    <row r="2314" spans="1:1" s="54" customFormat="1">
      <c r="A2314" s="32"/>
    </row>
    <row r="2315" spans="1:1" s="54" customFormat="1">
      <c r="A2315" s="32"/>
    </row>
    <row r="2316" spans="1:1" s="54" customFormat="1">
      <c r="A2316" s="32"/>
    </row>
    <row r="2317" spans="1:1" s="54" customFormat="1">
      <c r="A2317" s="32"/>
    </row>
    <row r="2318" spans="1:1" s="54" customFormat="1">
      <c r="A2318" s="32"/>
    </row>
    <row r="2319" spans="1:1" s="54" customFormat="1">
      <c r="A2319" s="32"/>
    </row>
    <row r="2320" spans="1:1" s="54" customFormat="1">
      <c r="A2320" s="32"/>
    </row>
    <row r="2321" spans="1:1" s="54" customFormat="1">
      <c r="A2321" s="32"/>
    </row>
    <row r="2322" spans="1:1" s="54" customFormat="1">
      <c r="A2322" s="32"/>
    </row>
    <row r="2323" spans="1:1" s="54" customFormat="1">
      <c r="A2323" s="32"/>
    </row>
    <row r="2324" spans="1:1" s="54" customFormat="1">
      <c r="A2324" s="32"/>
    </row>
    <row r="2325" spans="1:1" s="54" customFormat="1">
      <c r="A2325" s="32"/>
    </row>
    <row r="2326" spans="1:1" s="54" customFormat="1">
      <c r="A2326" s="32"/>
    </row>
    <row r="2327" spans="1:1" s="54" customFormat="1">
      <c r="A2327" s="32"/>
    </row>
    <row r="2328" spans="1:1" s="54" customFormat="1">
      <c r="A2328" s="32"/>
    </row>
    <row r="2329" spans="1:1" s="54" customFormat="1">
      <c r="A2329" s="32"/>
    </row>
    <row r="2330" spans="1:1" s="54" customFormat="1">
      <c r="A2330" s="32"/>
    </row>
    <row r="2331" spans="1:1" s="54" customFormat="1">
      <c r="A2331" s="32"/>
    </row>
    <row r="2332" spans="1:1" s="54" customFormat="1">
      <c r="A2332" s="32"/>
    </row>
    <row r="2333" spans="1:1" s="54" customFormat="1">
      <c r="A2333" s="32"/>
    </row>
    <row r="2334" spans="1:1" s="54" customFormat="1">
      <c r="A2334" s="32"/>
    </row>
    <row r="2335" spans="1:1" s="54" customFormat="1">
      <c r="A2335" s="32"/>
    </row>
    <row r="2336" spans="1:1" s="54" customFormat="1">
      <c r="A2336" s="32"/>
    </row>
    <row r="2337" spans="1:1" s="54" customFormat="1">
      <c r="A2337" s="32"/>
    </row>
    <row r="2338" spans="1:1" s="54" customFormat="1">
      <c r="A2338" s="32"/>
    </row>
    <row r="2339" spans="1:1" s="54" customFormat="1">
      <c r="A2339" s="32"/>
    </row>
    <row r="2340" spans="1:1" s="54" customFormat="1">
      <c r="A2340" s="32"/>
    </row>
    <row r="2341" spans="1:1" s="54" customFormat="1">
      <c r="A2341" s="32"/>
    </row>
    <row r="2342" spans="1:1" s="54" customFormat="1">
      <c r="A2342" s="32"/>
    </row>
    <row r="2343" spans="1:1" s="54" customFormat="1">
      <c r="A2343" s="32"/>
    </row>
    <row r="2344" spans="1:1" s="54" customFormat="1">
      <c r="A2344" s="32"/>
    </row>
    <row r="2345" spans="1:1" s="54" customFormat="1">
      <c r="A2345" s="32"/>
    </row>
    <row r="2346" spans="1:1" s="54" customFormat="1">
      <c r="A2346" s="32"/>
    </row>
    <row r="2347" spans="1:1" s="54" customFormat="1">
      <c r="A2347" s="32"/>
    </row>
    <row r="2348" spans="1:1" s="54" customFormat="1">
      <c r="A2348" s="32"/>
    </row>
    <row r="2349" spans="1:1" s="54" customFormat="1">
      <c r="A2349" s="32"/>
    </row>
    <row r="2350" spans="1:1" s="54" customFormat="1">
      <c r="A2350" s="32"/>
    </row>
    <row r="2351" spans="1:1" s="54" customFormat="1">
      <c r="A2351" s="32"/>
    </row>
    <row r="2352" spans="1:1" s="54" customFormat="1">
      <c r="A2352" s="32"/>
    </row>
    <row r="2353" spans="1:1" s="54" customFormat="1">
      <c r="A2353" s="32"/>
    </row>
    <row r="2354" spans="1:1" s="54" customFormat="1">
      <c r="A2354" s="32"/>
    </row>
    <row r="2355" spans="1:1" s="54" customFormat="1">
      <c r="A2355" s="32"/>
    </row>
    <row r="2356" spans="1:1" s="54" customFormat="1">
      <c r="A2356" s="32"/>
    </row>
    <row r="2357" spans="1:1" s="54" customFormat="1">
      <c r="A2357" s="32"/>
    </row>
    <row r="2358" spans="1:1" s="54" customFormat="1">
      <c r="A2358" s="32"/>
    </row>
    <row r="2359" spans="1:1" s="54" customFormat="1">
      <c r="A2359" s="32"/>
    </row>
    <row r="2360" spans="1:1" s="54" customFormat="1">
      <c r="A2360" s="32"/>
    </row>
    <row r="2361" spans="1:1" s="54" customFormat="1">
      <c r="A2361" s="32"/>
    </row>
    <row r="2362" spans="1:1" s="54" customFormat="1">
      <c r="A2362" s="32"/>
    </row>
    <row r="2363" spans="1:1" s="54" customFormat="1">
      <c r="A2363" s="32"/>
    </row>
    <row r="2364" spans="1:1" s="54" customFormat="1">
      <c r="A2364" s="32"/>
    </row>
    <row r="2365" spans="1:1" s="54" customFormat="1">
      <c r="A2365" s="32"/>
    </row>
    <row r="2366" spans="1:1" s="54" customFormat="1">
      <c r="A2366" s="32"/>
    </row>
    <row r="2367" spans="1:1" s="54" customFormat="1">
      <c r="A2367" s="32"/>
    </row>
    <row r="2368" spans="1:1" s="54" customFormat="1">
      <c r="A2368" s="32"/>
    </row>
    <row r="2369" spans="1:1" s="54" customFormat="1">
      <c r="A2369" s="32"/>
    </row>
    <row r="2370" spans="1:1" s="54" customFormat="1">
      <c r="A2370" s="32"/>
    </row>
    <row r="2371" spans="1:1" s="54" customFormat="1">
      <c r="A2371" s="32"/>
    </row>
    <row r="2372" spans="1:1" s="54" customFormat="1">
      <c r="A2372" s="32"/>
    </row>
    <row r="2373" spans="1:1" s="54" customFormat="1">
      <c r="A2373" s="32"/>
    </row>
    <row r="2374" spans="1:1" s="54" customFormat="1">
      <c r="A2374" s="32"/>
    </row>
    <row r="2375" spans="1:1" s="54" customFormat="1">
      <c r="A2375" s="32"/>
    </row>
    <row r="2376" spans="1:1" s="54" customFormat="1">
      <c r="A2376" s="32"/>
    </row>
    <row r="2377" spans="1:1" s="54" customFormat="1">
      <c r="A2377" s="32"/>
    </row>
    <row r="2378" spans="1:1" s="54" customFormat="1">
      <c r="A2378" s="32"/>
    </row>
    <row r="2379" spans="1:1" s="54" customFormat="1">
      <c r="A2379" s="32"/>
    </row>
    <row r="2380" spans="1:1" s="54" customFormat="1">
      <c r="A2380" s="32"/>
    </row>
    <row r="2381" spans="1:1" s="54" customFormat="1">
      <c r="A2381" s="32"/>
    </row>
    <row r="2382" spans="1:1" s="54" customFormat="1">
      <c r="A2382" s="32"/>
    </row>
    <row r="2383" spans="1:1" s="54" customFormat="1">
      <c r="A2383" s="32"/>
    </row>
    <row r="2384" spans="1:1" s="54" customFormat="1">
      <c r="A2384" s="32"/>
    </row>
    <row r="2385" spans="1:1" s="54" customFormat="1">
      <c r="A2385" s="32"/>
    </row>
    <row r="2386" spans="1:1" s="54" customFormat="1">
      <c r="A2386" s="32"/>
    </row>
    <row r="2387" spans="1:1" s="54" customFormat="1">
      <c r="A2387" s="32"/>
    </row>
    <row r="2388" spans="1:1" s="54" customFormat="1">
      <c r="A2388" s="32"/>
    </row>
    <row r="2389" spans="1:1" s="54" customFormat="1">
      <c r="A2389" s="32"/>
    </row>
    <row r="2390" spans="1:1" s="54" customFormat="1">
      <c r="A2390" s="32"/>
    </row>
    <row r="2391" spans="1:1" s="54" customFormat="1">
      <c r="A2391" s="32"/>
    </row>
    <row r="2392" spans="1:1" s="54" customFormat="1">
      <c r="A2392" s="32"/>
    </row>
    <row r="2393" spans="1:1" s="54" customFormat="1">
      <c r="A2393" s="32"/>
    </row>
    <row r="2394" spans="1:1" s="54" customFormat="1">
      <c r="A2394" s="32"/>
    </row>
    <row r="2395" spans="1:1" s="54" customFormat="1">
      <c r="A2395" s="32"/>
    </row>
    <row r="2396" spans="1:1" s="54" customFormat="1">
      <c r="A2396" s="32"/>
    </row>
    <row r="2397" spans="1:1" s="54" customFormat="1">
      <c r="A2397" s="32"/>
    </row>
    <row r="2398" spans="1:1" s="54" customFormat="1">
      <c r="A2398" s="32"/>
    </row>
    <row r="2399" spans="1:1" s="54" customFormat="1">
      <c r="A2399" s="32"/>
    </row>
    <row r="2400" spans="1:1" s="54" customFormat="1">
      <c r="A2400" s="32"/>
    </row>
    <row r="2401" spans="1:1" s="54" customFormat="1">
      <c r="A2401" s="32"/>
    </row>
    <row r="2402" spans="1:1" s="54" customFormat="1">
      <c r="A2402" s="32"/>
    </row>
    <row r="2403" spans="1:1" s="54" customFormat="1">
      <c r="A2403" s="32"/>
    </row>
    <row r="2404" spans="1:1" s="54" customFormat="1">
      <c r="A2404" s="32"/>
    </row>
    <row r="2405" spans="1:1" s="54" customFormat="1">
      <c r="A2405" s="32"/>
    </row>
    <row r="2406" spans="1:1" s="54" customFormat="1">
      <c r="A2406" s="32"/>
    </row>
    <row r="2407" spans="1:1" s="54" customFormat="1">
      <c r="A2407" s="32"/>
    </row>
    <row r="2408" spans="1:1" s="54" customFormat="1">
      <c r="A2408" s="32"/>
    </row>
    <row r="2409" spans="1:1" s="54" customFormat="1">
      <c r="A2409" s="32"/>
    </row>
    <row r="2410" spans="1:1" s="54" customFormat="1">
      <c r="A2410" s="32"/>
    </row>
    <row r="2411" spans="1:1" s="54" customFormat="1">
      <c r="A2411" s="32"/>
    </row>
    <row r="2412" spans="1:1" s="54" customFormat="1">
      <c r="A2412" s="32"/>
    </row>
    <row r="2413" spans="1:1" s="54" customFormat="1">
      <c r="A2413" s="32"/>
    </row>
    <row r="2414" spans="1:1" s="54" customFormat="1">
      <c r="A2414" s="32"/>
    </row>
    <row r="2415" spans="1:1" s="54" customFormat="1">
      <c r="A2415" s="32"/>
    </row>
    <row r="2416" spans="1:1" s="54" customFormat="1">
      <c r="A2416" s="32"/>
    </row>
    <row r="2417" spans="1:1" s="54" customFormat="1">
      <c r="A2417" s="32"/>
    </row>
    <row r="2418" spans="1:1" s="54" customFormat="1">
      <c r="A2418" s="32"/>
    </row>
    <row r="2419" spans="1:1" s="54" customFormat="1">
      <c r="A2419" s="32"/>
    </row>
    <row r="2420" spans="1:1" s="54" customFormat="1">
      <c r="A2420" s="32"/>
    </row>
    <row r="2421" spans="1:1" s="54" customFormat="1">
      <c r="A2421" s="32"/>
    </row>
    <row r="2422" spans="1:1" s="54" customFormat="1">
      <c r="A2422" s="32"/>
    </row>
    <row r="2423" spans="1:1" s="54" customFormat="1">
      <c r="A2423" s="32"/>
    </row>
    <row r="2424" spans="1:1" s="54" customFormat="1">
      <c r="A2424" s="32"/>
    </row>
    <row r="2425" spans="1:1" s="54" customFormat="1">
      <c r="A2425" s="32"/>
    </row>
    <row r="2426" spans="1:1" s="54" customFormat="1">
      <c r="A2426" s="32"/>
    </row>
    <row r="2427" spans="1:1" s="54" customFormat="1">
      <c r="A2427" s="32"/>
    </row>
    <row r="2428" spans="1:1" s="54" customFormat="1">
      <c r="A2428" s="32"/>
    </row>
    <row r="2429" spans="1:1" s="54" customFormat="1">
      <c r="A2429" s="32"/>
    </row>
    <row r="2430" spans="1:1" s="54" customFormat="1">
      <c r="A2430" s="32"/>
    </row>
    <row r="2431" spans="1:1" s="54" customFormat="1">
      <c r="A2431" s="32"/>
    </row>
    <row r="2432" spans="1:1" s="54" customFormat="1">
      <c r="A2432" s="32"/>
    </row>
    <row r="2433" spans="1:1" s="54" customFormat="1">
      <c r="A2433" s="32"/>
    </row>
    <row r="2434" spans="1:1" s="54" customFormat="1">
      <c r="A2434" s="32"/>
    </row>
    <row r="2435" spans="1:1" s="54" customFormat="1">
      <c r="A2435" s="32"/>
    </row>
    <row r="2436" spans="1:1" s="54" customFormat="1">
      <c r="A2436" s="32"/>
    </row>
    <row r="2437" spans="1:1" s="54" customFormat="1">
      <c r="A2437" s="32"/>
    </row>
    <row r="2438" spans="1:1" s="54" customFormat="1">
      <c r="A2438" s="32"/>
    </row>
    <row r="2439" spans="1:1" s="54" customFormat="1">
      <c r="A2439" s="32"/>
    </row>
    <row r="2440" spans="1:1" s="54" customFormat="1">
      <c r="A2440" s="32"/>
    </row>
    <row r="2441" spans="1:1" s="54" customFormat="1">
      <c r="A2441" s="32"/>
    </row>
    <row r="2442" spans="1:1" s="54" customFormat="1">
      <c r="A2442" s="32"/>
    </row>
    <row r="2443" spans="1:1" s="54" customFormat="1">
      <c r="A2443" s="32"/>
    </row>
    <row r="2444" spans="1:1" s="54" customFormat="1">
      <c r="A2444" s="32"/>
    </row>
    <row r="2445" spans="1:1" s="54" customFormat="1">
      <c r="A2445" s="32"/>
    </row>
    <row r="2446" spans="1:1" s="54" customFormat="1">
      <c r="A2446" s="32"/>
    </row>
    <row r="2447" spans="1:1" s="54" customFormat="1">
      <c r="A2447" s="32"/>
    </row>
    <row r="2448" spans="1:1" s="54" customFormat="1">
      <c r="A2448" s="32"/>
    </row>
    <row r="2449" spans="1:1" s="54" customFormat="1">
      <c r="A2449" s="32"/>
    </row>
    <row r="2450" spans="1:1" s="54" customFormat="1">
      <c r="A2450" s="32"/>
    </row>
    <row r="2451" spans="1:1" s="54" customFormat="1">
      <c r="A2451" s="32"/>
    </row>
    <row r="2452" spans="1:1" s="54" customFormat="1">
      <c r="A2452" s="32"/>
    </row>
    <row r="2453" spans="1:1" s="54" customFormat="1">
      <c r="A2453" s="32"/>
    </row>
    <row r="2454" spans="1:1" s="54" customFormat="1">
      <c r="A2454" s="32"/>
    </row>
    <row r="2455" spans="1:1" s="54" customFormat="1">
      <c r="A2455" s="32"/>
    </row>
    <row r="2456" spans="1:1" s="54" customFormat="1">
      <c r="A2456" s="32"/>
    </row>
    <row r="2457" spans="1:1" s="54" customFormat="1">
      <c r="A2457" s="32"/>
    </row>
    <row r="2458" spans="1:1" s="54" customFormat="1">
      <c r="A2458" s="32"/>
    </row>
    <row r="2459" spans="1:1" s="54" customFormat="1">
      <c r="A2459" s="32"/>
    </row>
    <row r="2460" spans="1:1" s="54" customFormat="1">
      <c r="A2460" s="32"/>
    </row>
    <row r="2461" spans="1:1" s="54" customFormat="1">
      <c r="A2461" s="32"/>
    </row>
    <row r="2462" spans="1:1" s="54" customFormat="1">
      <c r="A2462" s="32"/>
    </row>
    <row r="2463" spans="1:1" s="54" customFormat="1">
      <c r="A2463" s="32"/>
    </row>
    <row r="2464" spans="1:1" s="54" customFormat="1">
      <c r="A2464" s="32"/>
    </row>
    <row r="2465" spans="1:1" s="54" customFormat="1">
      <c r="A2465" s="32"/>
    </row>
    <row r="2466" spans="1:1" s="54" customFormat="1">
      <c r="A2466" s="32"/>
    </row>
    <row r="2467" spans="1:1" s="54" customFormat="1">
      <c r="A2467" s="32"/>
    </row>
    <row r="2468" spans="1:1" s="54" customFormat="1">
      <c r="A2468" s="32"/>
    </row>
    <row r="2469" spans="1:1" s="54" customFormat="1">
      <c r="A2469" s="32"/>
    </row>
    <row r="2470" spans="1:1" s="54" customFormat="1">
      <c r="A2470" s="32"/>
    </row>
    <row r="2471" spans="1:1" s="54" customFormat="1">
      <c r="A2471" s="32"/>
    </row>
    <row r="2472" spans="1:1" s="54" customFormat="1">
      <c r="A2472" s="32"/>
    </row>
    <row r="2473" spans="1:1" s="54" customFormat="1">
      <c r="A2473" s="32"/>
    </row>
    <row r="2474" spans="1:1" s="54" customFormat="1">
      <c r="A2474" s="32"/>
    </row>
    <row r="2475" spans="1:1" s="54" customFormat="1">
      <c r="A2475" s="32"/>
    </row>
    <row r="2476" spans="1:1" s="54" customFormat="1">
      <c r="A2476" s="32"/>
    </row>
    <row r="2477" spans="1:1" s="54" customFormat="1">
      <c r="A2477" s="32"/>
    </row>
    <row r="2478" spans="1:1" s="54" customFormat="1">
      <c r="A2478" s="32"/>
    </row>
    <row r="2479" spans="1:1" s="54" customFormat="1">
      <c r="A2479" s="32"/>
    </row>
    <row r="2480" spans="1:1" s="54" customFormat="1">
      <c r="A2480" s="32"/>
    </row>
    <row r="2481" spans="1:1" s="54" customFormat="1">
      <c r="A2481" s="32"/>
    </row>
    <row r="2482" spans="1:1" s="54" customFormat="1">
      <c r="A2482" s="32"/>
    </row>
    <row r="2483" spans="1:1" s="54" customFormat="1">
      <c r="A2483" s="32"/>
    </row>
    <row r="2484" spans="1:1" s="54" customFormat="1">
      <c r="A2484" s="32"/>
    </row>
    <row r="2485" spans="1:1" s="54" customFormat="1">
      <c r="A2485" s="32"/>
    </row>
    <row r="2486" spans="1:1" s="54" customFormat="1">
      <c r="A2486" s="32"/>
    </row>
    <row r="2487" spans="1:1" s="54" customFormat="1">
      <c r="A2487" s="32"/>
    </row>
    <row r="2488" spans="1:1" s="54" customFormat="1">
      <c r="A2488" s="32"/>
    </row>
    <row r="2489" spans="1:1" s="54" customFormat="1">
      <c r="A2489" s="32"/>
    </row>
    <row r="2490" spans="1:1" s="54" customFormat="1">
      <c r="A2490" s="32"/>
    </row>
    <row r="2491" spans="1:1" s="54" customFormat="1">
      <c r="A2491" s="32"/>
    </row>
    <row r="2492" spans="1:1" s="54" customFormat="1">
      <c r="A2492" s="32"/>
    </row>
    <row r="2493" spans="1:1" s="54" customFormat="1">
      <c r="A2493" s="32"/>
    </row>
    <row r="2494" spans="1:1" s="54" customFormat="1">
      <c r="A2494" s="32"/>
    </row>
    <row r="2495" spans="1:1" s="54" customFormat="1">
      <c r="A2495" s="32"/>
    </row>
    <row r="2496" spans="1:1" s="54" customFormat="1">
      <c r="A2496" s="32"/>
    </row>
    <row r="2497" spans="1:1" s="54" customFormat="1">
      <c r="A2497" s="32"/>
    </row>
    <row r="2498" spans="1:1" s="54" customFormat="1">
      <c r="A2498" s="32"/>
    </row>
    <row r="2499" spans="1:1" s="54" customFormat="1">
      <c r="A2499" s="32"/>
    </row>
    <row r="2500" spans="1:1" s="54" customFormat="1">
      <c r="A2500" s="32"/>
    </row>
    <row r="2501" spans="1:1" s="54" customFormat="1">
      <c r="A2501" s="32"/>
    </row>
    <row r="2502" spans="1:1" s="54" customFormat="1">
      <c r="A2502" s="32"/>
    </row>
    <row r="2503" spans="1:1" s="54" customFormat="1">
      <c r="A2503" s="32"/>
    </row>
    <row r="2504" spans="1:1" s="54" customFormat="1">
      <c r="A2504" s="32"/>
    </row>
    <row r="2505" spans="1:1" s="54" customFormat="1">
      <c r="A2505" s="32"/>
    </row>
    <row r="2506" spans="1:1" s="54" customFormat="1">
      <c r="A2506" s="32"/>
    </row>
    <row r="2507" spans="1:1" s="54" customFormat="1">
      <c r="A2507" s="32"/>
    </row>
    <row r="2508" spans="1:1" s="54" customFormat="1">
      <c r="A2508" s="32"/>
    </row>
    <row r="2509" spans="1:1" s="54" customFormat="1">
      <c r="A2509" s="32"/>
    </row>
    <row r="2510" spans="1:1" s="54" customFormat="1">
      <c r="A2510" s="32"/>
    </row>
    <row r="2511" spans="1:1" s="54" customFormat="1">
      <c r="A2511" s="32"/>
    </row>
    <row r="2512" spans="1:1" s="54" customFormat="1">
      <c r="A2512" s="32"/>
    </row>
    <row r="2513" spans="1:1" s="54" customFormat="1">
      <c r="A2513" s="32"/>
    </row>
    <row r="2514" spans="1:1" s="54" customFormat="1">
      <c r="A2514" s="32"/>
    </row>
    <row r="2515" spans="1:1" s="54" customFormat="1">
      <c r="A2515" s="32"/>
    </row>
    <row r="2516" spans="1:1" s="54" customFormat="1">
      <c r="A2516" s="32"/>
    </row>
    <row r="2517" spans="1:1" s="54" customFormat="1">
      <c r="A2517" s="32"/>
    </row>
    <row r="2518" spans="1:1" s="54" customFormat="1">
      <c r="A2518" s="32"/>
    </row>
    <row r="2519" spans="1:1" s="54" customFormat="1">
      <c r="A2519" s="32"/>
    </row>
    <row r="2520" spans="1:1" s="54" customFormat="1">
      <c r="A2520" s="32"/>
    </row>
    <row r="2521" spans="1:1" s="54" customFormat="1">
      <c r="A2521" s="32"/>
    </row>
    <row r="2522" spans="1:1" s="54" customFormat="1">
      <c r="A2522" s="32"/>
    </row>
    <row r="2523" spans="1:1" s="54" customFormat="1">
      <c r="A2523" s="32"/>
    </row>
    <row r="2524" spans="1:1" s="54" customFormat="1">
      <c r="A2524" s="32"/>
    </row>
    <row r="2525" spans="1:1" s="54" customFormat="1">
      <c r="A2525" s="32"/>
    </row>
    <row r="2526" spans="1:1" s="54" customFormat="1">
      <c r="A2526" s="32"/>
    </row>
    <row r="2527" spans="1:1" s="54" customFormat="1">
      <c r="A2527" s="32"/>
    </row>
    <row r="2528" spans="1:1" s="54" customFormat="1">
      <c r="A2528" s="32"/>
    </row>
    <row r="2529" spans="1:1" s="54" customFormat="1">
      <c r="A2529" s="32"/>
    </row>
    <row r="2530" spans="1:1" s="54" customFormat="1">
      <c r="A2530" s="32"/>
    </row>
    <row r="2531" spans="1:1" s="54" customFormat="1">
      <c r="A2531" s="32"/>
    </row>
    <row r="2532" spans="1:1" s="54" customFormat="1">
      <c r="A2532" s="32"/>
    </row>
    <row r="2533" spans="1:1" s="54" customFormat="1">
      <c r="A2533" s="32"/>
    </row>
    <row r="2534" spans="1:1" s="54" customFormat="1">
      <c r="A2534" s="32"/>
    </row>
    <row r="2535" spans="1:1" s="54" customFormat="1">
      <c r="A2535" s="32"/>
    </row>
    <row r="2536" spans="1:1" s="54" customFormat="1">
      <c r="A2536" s="32"/>
    </row>
    <row r="2537" spans="1:1" s="54" customFormat="1">
      <c r="A2537" s="32"/>
    </row>
    <row r="2538" spans="1:1" s="54" customFormat="1">
      <c r="A2538" s="32"/>
    </row>
    <row r="2539" spans="1:1" s="54" customFormat="1">
      <c r="A2539" s="32"/>
    </row>
    <row r="2540" spans="1:1" s="54" customFormat="1">
      <c r="A2540" s="32"/>
    </row>
    <row r="2541" spans="1:1" s="54" customFormat="1">
      <c r="A2541" s="32"/>
    </row>
    <row r="2542" spans="1:1" s="54" customFormat="1">
      <c r="A2542" s="32"/>
    </row>
    <row r="2543" spans="1:1" s="54" customFormat="1">
      <c r="A2543" s="32"/>
    </row>
    <row r="2544" spans="1:1" s="54" customFormat="1">
      <c r="A2544" s="32"/>
    </row>
    <row r="2545" spans="1:1" s="54" customFormat="1">
      <c r="A2545" s="32"/>
    </row>
    <row r="2546" spans="1:1" s="54" customFormat="1">
      <c r="A2546" s="32"/>
    </row>
    <row r="2547" spans="1:1" s="54" customFormat="1">
      <c r="A2547" s="32"/>
    </row>
    <row r="2548" spans="1:1" s="54" customFormat="1">
      <c r="A2548" s="32"/>
    </row>
    <row r="2549" spans="1:1" s="54" customFormat="1">
      <c r="A2549" s="32"/>
    </row>
    <row r="2550" spans="1:1" s="54" customFormat="1">
      <c r="A2550" s="32"/>
    </row>
    <row r="2551" spans="1:1" s="54" customFormat="1">
      <c r="A2551" s="32"/>
    </row>
    <row r="2552" spans="1:1" s="54" customFormat="1">
      <c r="A2552" s="32"/>
    </row>
    <row r="2553" spans="1:1" s="54" customFormat="1">
      <c r="A2553" s="32"/>
    </row>
    <row r="2554" spans="1:1" s="54" customFormat="1">
      <c r="A2554" s="32"/>
    </row>
    <row r="2555" spans="1:1" s="54" customFormat="1">
      <c r="A2555" s="32"/>
    </row>
    <row r="2556" spans="1:1" s="54" customFormat="1">
      <c r="A2556" s="32"/>
    </row>
    <row r="2557" spans="1:1" s="54" customFormat="1">
      <c r="A2557" s="32"/>
    </row>
    <row r="2558" spans="1:1" s="54" customFormat="1">
      <c r="A2558" s="32"/>
    </row>
    <row r="2559" spans="1:1" s="54" customFormat="1">
      <c r="A2559" s="32"/>
    </row>
    <row r="2560" spans="1:1" s="54" customFormat="1">
      <c r="A2560" s="32"/>
    </row>
    <row r="2561" spans="1:1" s="54" customFormat="1">
      <c r="A2561" s="32"/>
    </row>
    <row r="2562" spans="1:1" s="54" customFormat="1">
      <c r="A2562" s="32"/>
    </row>
    <row r="2563" spans="1:1" s="54" customFormat="1">
      <c r="A2563" s="32"/>
    </row>
    <row r="2564" spans="1:1" s="54" customFormat="1">
      <c r="A2564" s="32"/>
    </row>
    <row r="2565" spans="1:1" s="54" customFormat="1">
      <c r="A2565" s="32"/>
    </row>
    <row r="2566" spans="1:1" s="54" customFormat="1">
      <c r="A2566" s="32"/>
    </row>
    <row r="2567" spans="1:1" s="54" customFormat="1">
      <c r="A2567" s="32"/>
    </row>
    <row r="2568" spans="1:1" s="54" customFormat="1">
      <c r="A2568" s="32"/>
    </row>
    <row r="2569" spans="1:1" s="54" customFormat="1">
      <c r="A2569" s="32"/>
    </row>
    <row r="2570" spans="1:1" s="54" customFormat="1">
      <c r="A2570" s="32"/>
    </row>
    <row r="2571" spans="1:1" s="54" customFormat="1">
      <c r="A2571" s="32"/>
    </row>
    <row r="2572" spans="1:1" s="54" customFormat="1">
      <c r="A2572" s="32"/>
    </row>
    <row r="2573" spans="1:1" s="54" customFormat="1">
      <c r="A2573" s="32"/>
    </row>
    <row r="2574" spans="1:1" s="54" customFormat="1">
      <c r="A2574" s="32"/>
    </row>
    <row r="2575" spans="1:1" s="54" customFormat="1">
      <c r="A2575" s="32"/>
    </row>
    <row r="2576" spans="1:1" s="54" customFormat="1">
      <c r="A2576" s="32"/>
    </row>
    <row r="2577" spans="1:1" s="54" customFormat="1">
      <c r="A2577" s="32"/>
    </row>
    <row r="2578" spans="1:1" s="54" customFormat="1">
      <c r="A2578" s="32"/>
    </row>
    <row r="2579" spans="1:1" s="54" customFormat="1">
      <c r="A2579" s="32"/>
    </row>
    <row r="2580" spans="1:1" s="54" customFormat="1">
      <c r="A2580" s="32"/>
    </row>
    <row r="2581" spans="1:1" s="54" customFormat="1">
      <c r="A2581" s="32"/>
    </row>
    <row r="2582" spans="1:1" s="54" customFormat="1">
      <c r="A2582" s="32"/>
    </row>
    <row r="2583" spans="1:1" s="54" customFormat="1">
      <c r="A2583" s="32"/>
    </row>
    <row r="2584" spans="1:1" s="54" customFormat="1">
      <c r="A2584" s="32"/>
    </row>
    <row r="2585" spans="1:1" s="54" customFormat="1">
      <c r="A2585" s="32"/>
    </row>
    <row r="2586" spans="1:1" s="54" customFormat="1">
      <c r="A2586" s="32"/>
    </row>
    <row r="2587" spans="1:1" s="54" customFormat="1">
      <c r="A2587" s="32"/>
    </row>
    <row r="2588" spans="1:1" s="54" customFormat="1">
      <c r="A2588" s="32"/>
    </row>
    <row r="2589" spans="1:1" s="54" customFormat="1">
      <c r="A2589" s="32"/>
    </row>
    <row r="2590" spans="1:1" s="54" customFormat="1">
      <c r="A2590" s="32"/>
    </row>
    <row r="2591" spans="1:1" s="54" customFormat="1">
      <c r="A2591" s="32"/>
    </row>
    <row r="2592" spans="1:1" s="54" customFormat="1">
      <c r="A2592" s="32"/>
    </row>
    <row r="2593" spans="1:1" s="54" customFormat="1">
      <c r="A2593" s="32"/>
    </row>
    <row r="2594" spans="1:1" s="54" customFormat="1">
      <c r="A2594" s="32"/>
    </row>
    <row r="2595" spans="1:1" s="54" customFormat="1">
      <c r="A2595" s="32"/>
    </row>
    <row r="2596" spans="1:1" s="54" customFormat="1">
      <c r="A2596" s="32"/>
    </row>
    <row r="2597" spans="1:1" s="54" customFormat="1">
      <c r="A2597" s="32"/>
    </row>
    <row r="2598" spans="1:1" s="54" customFormat="1">
      <c r="A2598" s="32"/>
    </row>
    <row r="2599" spans="1:1" s="54" customFormat="1">
      <c r="A2599" s="32"/>
    </row>
    <row r="2600" spans="1:1" s="54" customFormat="1">
      <c r="A2600" s="32"/>
    </row>
    <row r="2601" spans="1:1" s="54" customFormat="1">
      <c r="A2601" s="32"/>
    </row>
    <row r="2602" spans="1:1" s="54" customFormat="1">
      <c r="A2602" s="32"/>
    </row>
    <row r="2603" spans="1:1" s="54" customFormat="1">
      <c r="A2603" s="32"/>
    </row>
    <row r="2604" spans="1:1" s="54" customFormat="1">
      <c r="A2604" s="32"/>
    </row>
    <row r="2605" spans="1:1" s="54" customFormat="1">
      <c r="A2605" s="32"/>
    </row>
    <row r="2606" spans="1:1" s="54" customFormat="1">
      <c r="A2606" s="32"/>
    </row>
    <row r="2607" spans="1:1" s="54" customFormat="1">
      <c r="A2607" s="32"/>
    </row>
    <row r="2608" spans="1:1" s="54" customFormat="1">
      <c r="A2608" s="32"/>
    </row>
    <row r="2609" spans="1:1" s="54" customFormat="1">
      <c r="A2609" s="32"/>
    </row>
    <row r="2610" spans="1:1" s="54" customFormat="1">
      <c r="A2610" s="32"/>
    </row>
    <row r="2611" spans="1:1" s="54" customFormat="1">
      <c r="A2611" s="32"/>
    </row>
    <row r="2612" spans="1:1" s="54" customFormat="1">
      <c r="A2612" s="32"/>
    </row>
    <row r="2613" spans="1:1" s="54" customFormat="1">
      <c r="A2613" s="32"/>
    </row>
    <row r="2614" spans="1:1" s="54" customFormat="1">
      <c r="A2614" s="32"/>
    </row>
    <row r="2615" spans="1:1" s="54" customFormat="1">
      <c r="A2615" s="32"/>
    </row>
    <row r="2616" spans="1:1" s="54" customFormat="1">
      <c r="A2616" s="32"/>
    </row>
    <row r="2617" spans="1:1" s="54" customFormat="1">
      <c r="A2617" s="32"/>
    </row>
    <row r="2618" spans="1:1" s="54" customFormat="1">
      <c r="A2618" s="32"/>
    </row>
    <row r="2619" spans="1:1" s="54" customFormat="1">
      <c r="A2619" s="32"/>
    </row>
    <row r="2620" spans="1:1" s="54" customFormat="1">
      <c r="A2620" s="32"/>
    </row>
    <row r="2621" spans="1:1" s="54" customFormat="1">
      <c r="A2621" s="32"/>
    </row>
    <row r="2622" spans="1:1" s="54" customFormat="1">
      <c r="A2622" s="32"/>
    </row>
    <row r="2623" spans="1:1" s="54" customFormat="1">
      <c r="A2623" s="32"/>
    </row>
    <row r="2624" spans="1:1" s="54" customFormat="1">
      <c r="A2624" s="32"/>
    </row>
    <row r="2625" spans="1:1" s="54" customFormat="1">
      <c r="A2625" s="32"/>
    </row>
    <row r="2626" spans="1:1" s="54" customFormat="1">
      <c r="A2626" s="32"/>
    </row>
    <row r="2627" spans="1:1" s="54" customFormat="1">
      <c r="A2627" s="32"/>
    </row>
    <row r="2628" spans="1:1" s="54" customFormat="1">
      <c r="A2628" s="32"/>
    </row>
    <row r="2629" spans="1:1" s="54" customFormat="1">
      <c r="A2629" s="32"/>
    </row>
    <row r="2630" spans="1:1" s="54" customFormat="1">
      <c r="A2630" s="32"/>
    </row>
    <row r="2631" spans="1:1" s="54" customFormat="1">
      <c r="A2631" s="32"/>
    </row>
    <row r="2632" spans="1:1" s="54" customFormat="1">
      <c r="A2632" s="32"/>
    </row>
    <row r="2633" spans="1:1" s="54" customFormat="1">
      <c r="A2633" s="32"/>
    </row>
    <row r="2634" spans="1:1" s="54" customFormat="1">
      <c r="A2634" s="32"/>
    </row>
    <row r="2635" spans="1:1" s="54" customFormat="1">
      <c r="A2635" s="32"/>
    </row>
    <row r="2636" spans="1:1" s="54" customFormat="1">
      <c r="A2636" s="32"/>
    </row>
    <row r="2637" spans="1:1" s="54" customFormat="1">
      <c r="A2637" s="32"/>
    </row>
    <row r="2638" spans="1:1" s="54" customFormat="1">
      <c r="A2638" s="32"/>
    </row>
    <row r="2639" spans="1:1" s="54" customFormat="1">
      <c r="A2639" s="32"/>
    </row>
    <row r="2640" spans="1:1" s="54" customFormat="1">
      <c r="A2640" s="32"/>
    </row>
    <row r="2641" spans="1:1" s="54" customFormat="1">
      <c r="A2641" s="32"/>
    </row>
    <row r="2642" spans="1:1" s="54" customFormat="1">
      <c r="A2642" s="32"/>
    </row>
    <row r="2643" spans="1:1" s="54" customFormat="1">
      <c r="A2643" s="32"/>
    </row>
    <row r="2644" spans="1:1" s="54" customFormat="1">
      <c r="A2644" s="32"/>
    </row>
    <row r="2645" spans="1:1" s="54" customFormat="1">
      <c r="A2645" s="32"/>
    </row>
    <row r="2646" spans="1:1" s="54" customFormat="1">
      <c r="A2646" s="32"/>
    </row>
    <row r="2647" spans="1:1" s="54" customFormat="1">
      <c r="A2647" s="32"/>
    </row>
    <row r="2648" spans="1:1" s="54" customFormat="1">
      <c r="A2648" s="32"/>
    </row>
    <row r="2649" spans="1:1" s="54" customFormat="1">
      <c r="A2649" s="32"/>
    </row>
    <row r="2650" spans="1:1" s="54" customFormat="1">
      <c r="A2650" s="32"/>
    </row>
    <row r="2651" spans="1:1" s="54" customFormat="1">
      <c r="A2651" s="32"/>
    </row>
    <row r="2652" spans="1:1" s="54" customFormat="1">
      <c r="A2652" s="32"/>
    </row>
    <row r="2653" spans="1:1" s="54" customFormat="1">
      <c r="A2653" s="32"/>
    </row>
    <row r="2654" spans="1:1" s="54" customFormat="1">
      <c r="A2654" s="32"/>
    </row>
    <row r="2655" spans="1:1" s="54" customFormat="1">
      <c r="A2655" s="32"/>
    </row>
    <row r="2656" spans="1:1" s="54" customFormat="1">
      <c r="A2656" s="32"/>
    </row>
    <row r="2657" spans="1:1" s="54" customFormat="1">
      <c r="A2657" s="32"/>
    </row>
    <row r="2658" spans="1:1" s="54" customFormat="1">
      <c r="A2658" s="32"/>
    </row>
    <row r="2659" spans="1:1" s="54" customFormat="1">
      <c r="A2659" s="32"/>
    </row>
    <row r="2660" spans="1:1" s="54" customFormat="1">
      <c r="A2660" s="32"/>
    </row>
    <row r="2661" spans="1:1" s="54" customFormat="1">
      <c r="A2661" s="32"/>
    </row>
    <row r="2662" spans="1:1" s="54" customFormat="1">
      <c r="A2662" s="32"/>
    </row>
    <row r="2663" spans="1:1" s="54" customFormat="1">
      <c r="A2663" s="32"/>
    </row>
    <row r="2664" spans="1:1" s="54" customFormat="1">
      <c r="A2664" s="32"/>
    </row>
    <row r="2665" spans="1:1" s="54" customFormat="1">
      <c r="A2665" s="32"/>
    </row>
    <row r="2666" spans="1:1" s="54" customFormat="1">
      <c r="A2666" s="32"/>
    </row>
    <row r="2667" spans="1:1" s="54" customFormat="1">
      <c r="A2667" s="32"/>
    </row>
    <row r="2668" spans="1:1" s="54" customFormat="1">
      <c r="A2668" s="32"/>
    </row>
    <row r="2669" spans="1:1" s="54" customFormat="1">
      <c r="A2669" s="32"/>
    </row>
    <row r="2670" spans="1:1" s="54" customFormat="1">
      <c r="A2670" s="32"/>
    </row>
    <row r="2671" spans="1:1" s="54" customFormat="1">
      <c r="A2671" s="32"/>
    </row>
    <row r="2672" spans="1:1" s="54" customFormat="1">
      <c r="A2672" s="32"/>
    </row>
    <row r="2673" spans="1:1" s="54" customFormat="1">
      <c r="A2673" s="32"/>
    </row>
    <row r="2674" spans="1:1" s="54" customFormat="1">
      <c r="A2674" s="32"/>
    </row>
    <row r="2675" spans="1:1" s="54" customFormat="1">
      <c r="A2675" s="32"/>
    </row>
    <row r="2676" spans="1:1" s="54" customFormat="1">
      <c r="A2676" s="32"/>
    </row>
    <row r="2677" spans="1:1" s="54" customFormat="1">
      <c r="A2677" s="32"/>
    </row>
    <row r="2678" spans="1:1" s="54" customFormat="1">
      <c r="A2678" s="32"/>
    </row>
    <row r="2679" spans="1:1" s="54" customFormat="1">
      <c r="A2679" s="32"/>
    </row>
    <row r="2680" spans="1:1" s="54" customFormat="1">
      <c r="A2680" s="32"/>
    </row>
    <row r="2681" spans="1:1" s="54" customFormat="1">
      <c r="A2681" s="32"/>
    </row>
    <row r="2682" spans="1:1" s="54" customFormat="1">
      <c r="A2682" s="32"/>
    </row>
    <row r="2683" spans="1:1" s="54" customFormat="1">
      <c r="A2683" s="32"/>
    </row>
    <row r="2684" spans="1:1" s="54" customFormat="1">
      <c r="A2684" s="32"/>
    </row>
    <row r="2685" spans="1:1" s="54" customFormat="1">
      <c r="A2685" s="32"/>
    </row>
    <row r="2686" spans="1:1" s="54" customFormat="1">
      <c r="A2686" s="32"/>
    </row>
    <row r="2687" spans="1:1" s="54" customFormat="1">
      <c r="A2687" s="32"/>
    </row>
    <row r="2688" spans="1:1" s="54" customFormat="1">
      <c r="A2688" s="32"/>
    </row>
    <row r="2689" spans="1:1" s="54" customFormat="1">
      <c r="A2689" s="32"/>
    </row>
    <row r="2690" spans="1:1" s="54" customFormat="1">
      <c r="A2690" s="32"/>
    </row>
    <row r="2691" spans="1:1" s="54" customFormat="1">
      <c r="A2691" s="32"/>
    </row>
    <row r="2692" spans="1:1" s="54" customFormat="1">
      <c r="A2692" s="32"/>
    </row>
    <row r="2693" spans="1:1" s="54" customFormat="1">
      <c r="A2693" s="32"/>
    </row>
    <row r="2694" spans="1:1" s="54" customFormat="1">
      <c r="A2694" s="32"/>
    </row>
    <row r="2695" spans="1:1" s="54" customFormat="1">
      <c r="A2695" s="32"/>
    </row>
    <row r="2696" spans="1:1" s="54" customFormat="1">
      <c r="A2696" s="32"/>
    </row>
    <row r="2697" spans="1:1" s="54" customFormat="1">
      <c r="A2697" s="32"/>
    </row>
    <row r="2698" spans="1:1" s="54" customFormat="1">
      <c r="A2698" s="32"/>
    </row>
    <row r="2699" spans="1:1" s="54" customFormat="1">
      <c r="A2699" s="32"/>
    </row>
    <row r="2700" spans="1:1" s="54" customFormat="1">
      <c r="A2700" s="32"/>
    </row>
    <row r="2701" spans="1:1" s="54" customFormat="1">
      <c r="A2701" s="32"/>
    </row>
    <row r="2702" spans="1:1" s="54" customFormat="1">
      <c r="A2702" s="32"/>
    </row>
    <row r="2703" spans="1:1" s="54" customFormat="1">
      <c r="A2703" s="32"/>
    </row>
    <row r="2704" spans="1:1" s="54" customFormat="1">
      <c r="A2704" s="32"/>
    </row>
    <row r="2705" spans="1:1" s="54" customFormat="1">
      <c r="A2705" s="32"/>
    </row>
    <row r="2706" spans="1:1" s="54" customFormat="1">
      <c r="A2706" s="32"/>
    </row>
    <row r="2707" spans="1:1" s="54" customFormat="1">
      <c r="A2707" s="32"/>
    </row>
    <row r="2708" spans="1:1" s="54" customFormat="1">
      <c r="A2708" s="32"/>
    </row>
    <row r="2709" spans="1:1" s="54" customFormat="1">
      <c r="A2709" s="32"/>
    </row>
    <row r="2710" spans="1:1" s="54" customFormat="1">
      <c r="A2710" s="32"/>
    </row>
    <row r="2711" spans="1:1" s="54" customFormat="1">
      <c r="A2711" s="32"/>
    </row>
    <row r="2712" spans="1:1" s="54" customFormat="1">
      <c r="A2712" s="32"/>
    </row>
    <row r="2713" spans="1:1" s="54" customFormat="1">
      <c r="A2713" s="32"/>
    </row>
    <row r="2714" spans="1:1" s="54" customFormat="1">
      <c r="A2714" s="32"/>
    </row>
    <row r="2715" spans="1:1" s="54" customFormat="1">
      <c r="A2715" s="32"/>
    </row>
    <row r="2716" spans="1:1" s="54" customFormat="1">
      <c r="A2716" s="32"/>
    </row>
    <row r="2717" spans="1:1" s="54" customFormat="1">
      <c r="A2717" s="32"/>
    </row>
    <row r="2718" spans="1:1" s="54" customFormat="1">
      <c r="A2718" s="32"/>
    </row>
    <row r="2719" spans="1:1" s="54" customFormat="1">
      <c r="A2719" s="32"/>
    </row>
    <row r="2720" spans="1:1" s="54" customFormat="1">
      <c r="A2720" s="32"/>
    </row>
    <row r="2721" spans="1:1" s="54" customFormat="1">
      <c r="A2721" s="32"/>
    </row>
    <row r="2722" spans="1:1" s="54" customFormat="1">
      <c r="A2722" s="32"/>
    </row>
    <row r="2723" spans="1:1" s="54" customFormat="1">
      <c r="A2723" s="32"/>
    </row>
    <row r="2724" spans="1:1" s="54" customFormat="1">
      <c r="A2724" s="32"/>
    </row>
    <row r="2725" spans="1:1" s="54" customFormat="1">
      <c r="A2725" s="32"/>
    </row>
    <row r="2726" spans="1:1" s="54" customFormat="1">
      <c r="A2726" s="32"/>
    </row>
    <row r="2727" spans="1:1" s="54" customFormat="1">
      <c r="A2727" s="32"/>
    </row>
    <row r="2728" spans="1:1" s="54" customFormat="1">
      <c r="A2728" s="32"/>
    </row>
    <row r="2729" spans="1:1" s="54" customFormat="1">
      <c r="A2729" s="32"/>
    </row>
    <row r="2730" spans="1:1" s="54" customFormat="1">
      <c r="A2730" s="32"/>
    </row>
    <row r="2731" spans="1:1" s="54" customFormat="1">
      <c r="A2731" s="32"/>
    </row>
    <row r="2732" spans="1:1" s="54" customFormat="1">
      <c r="A2732" s="32"/>
    </row>
    <row r="2733" spans="1:1" s="54" customFormat="1">
      <c r="A2733" s="32"/>
    </row>
    <row r="2734" spans="1:1" s="54" customFormat="1">
      <c r="A2734" s="32"/>
    </row>
    <row r="2735" spans="1:1" s="54" customFormat="1">
      <c r="A2735" s="32"/>
    </row>
    <row r="2736" spans="1:1" s="54" customFormat="1">
      <c r="A2736" s="32"/>
    </row>
    <row r="2737" spans="1:1" s="54" customFormat="1">
      <c r="A2737" s="32"/>
    </row>
    <row r="2738" spans="1:1" s="54" customFormat="1">
      <c r="A2738" s="32"/>
    </row>
    <row r="2739" spans="1:1" s="54" customFormat="1">
      <c r="A2739" s="32"/>
    </row>
    <row r="2740" spans="1:1" s="54" customFormat="1">
      <c r="A2740" s="32"/>
    </row>
    <row r="2741" spans="1:1" s="54" customFormat="1">
      <c r="A2741" s="32"/>
    </row>
    <row r="2742" spans="1:1" s="54" customFormat="1">
      <c r="A2742" s="32"/>
    </row>
    <row r="2743" spans="1:1" s="54" customFormat="1">
      <c r="A2743" s="32"/>
    </row>
    <row r="2744" spans="1:1" s="54" customFormat="1">
      <c r="A2744" s="32"/>
    </row>
    <row r="2745" spans="1:1" s="54" customFormat="1">
      <c r="A2745" s="32"/>
    </row>
    <row r="2746" spans="1:1" s="54" customFormat="1">
      <c r="A2746" s="32"/>
    </row>
    <row r="2747" spans="1:1" s="54" customFormat="1">
      <c r="A2747" s="32"/>
    </row>
    <row r="2748" spans="1:1" s="54" customFormat="1">
      <c r="A2748" s="32"/>
    </row>
    <row r="2749" spans="1:1" s="54" customFormat="1">
      <c r="A2749" s="32"/>
    </row>
    <row r="2750" spans="1:1" s="54" customFormat="1">
      <c r="A2750" s="32"/>
    </row>
    <row r="2751" spans="1:1" s="54" customFormat="1">
      <c r="A2751" s="32"/>
    </row>
    <row r="2752" spans="1:1" s="54" customFormat="1">
      <c r="A2752" s="32"/>
    </row>
    <row r="2753" spans="1:1" s="54" customFormat="1">
      <c r="A2753" s="32"/>
    </row>
    <row r="2754" spans="1:1" s="54" customFormat="1">
      <c r="A2754" s="32"/>
    </row>
    <row r="2755" spans="1:1" s="54" customFormat="1">
      <c r="A2755" s="32"/>
    </row>
    <row r="2756" spans="1:1" s="54" customFormat="1">
      <c r="A2756" s="32"/>
    </row>
    <row r="2757" spans="1:1" s="54" customFormat="1">
      <c r="A2757" s="32"/>
    </row>
    <row r="2758" spans="1:1" s="54" customFormat="1">
      <c r="A2758" s="32"/>
    </row>
    <row r="2759" spans="1:1" s="54" customFormat="1">
      <c r="A2759" s="32"/>
    </row>
    <row r="2760" spans="1:1" s="54" customFormat="1">
      <c r="A2760" s="32"/>
    </row>
    <row r="2761" spans="1:1" s="54" customFormat="1">
      <c r="A2761" s="32"/>
    </row>
    <row r="2762" spans="1:1" s="54" customFormat="1">
      <c r="A2762" s="32"/>
    </row>
    <row r="2763" spans="1:1" s="54" customFormat="1">
      <c r="A2763" s="32"/>
    </row>
    <row r="2764" spans="1:1" s="54" customFormat="1">
      <c r="A2764" s="32"/>
    </row>
    <row r="2765" spans="1:1" s="54" customFormat="1">
      <c r="A2765" s="32"/>
    </row>
    <row r="2766" spans="1:1" s="54" customFormat="1">
      <c r="A2766" s="32"/>
    </row>
    <row r="2767" spans="1:1" s="54" customFormat="1">
      <c r="A2767" s="32"/>
    </row>
    <row r="2768" spans="1:1" s="54" customFormat="1">
      <c r="A2768" s="32"/>
    </row>
    <row r="2769" spans="1:1" s="54" customFormat="1">
      <c r="A2769" s="32"/>
    </row>
    <row r="2770" spans="1:1" s="54" customFormat="1">
      <c r="A2770" s="32"/>
    </row>
    <row r="2771" spans="1:1" s="54" customFormat="1">
      <c r="A2771" s="32"/>
    </row>
    <row r="2772" spans="1:1" s="54" customFormat="1">
      <c r="A2772" s="32"/>
    </row>
    <row r="2773" spans="1:1" s="54" customFormat="1">
      <c r="A2773" s="32"/>
    </row>
    <row r="2774" spans="1:1" s="54" customFormat="1">
      <c r="A2774" s="32"/>
    </row>
    <row r="2775" spans="1:1" s="54" customFormat="1">
      <c r="A2775" s="32"/>
    </row>
    <row r="2776" spans="1:1" s="54" customFormat="1">
      <c r="A2776" s="32"/>
    </row>
    <row r="2777" spans="1:1" s="54" customFormat="1">
      <c r="A2777" s="32"/>
    </row>
    <row r="2778" spans="1:1" s="54" customFormat="1">
      <c r="A2778" s="32"/>
    </row>
    <row r="2779" spans="1:1" s="54" customFormat="1">
      <c r="A2779" s="32"/>
    </row>
    <row r="2780" spans="1:1" s="54" customFormat="1">
      <c r="A2780" s="32"/>
    </row>
    <row r="2781" spans="1:1" s="54" customFormat="1">
      <c r="A2781" s="32"/>
    </row>
    <row r="2782" spans="1:1" s="54" customFormat="1">
      <c r="A2782" s="32"/>
    </row>
    <row r="2783" spans="1:1" s="54" customFormat="1">
      <c r="A2783" s="32"/>
    </row>
    <row r="2784" spans="1:1" s="54" customFormat="1">
      <c r="A2784" s="32"/>
    </row>
    <row r="2785" spans="1:1" s="54" customFormat="1">
      <c r="A2785" s="32"/>
    </row>
    <row r="2786" spans="1:1" s="54" customFormat="1">
      <c r="A2786" s="32"/>
    </row>
    <row r="2787" spans="1:1" s="54" customFormat="1">
      <c r="A2787" s="32"/>
    </row>
    <row r="2788" spans="1:1" s="54" customFormat="1">
      <c r="A2788" s="32"/>
    </row>
    <row r="2789" spans="1:1" s="54" customFormat="1">
      <c r="A2789" s="32"/>
    </row>
    <row r="2790" spans="1:1" s="54" customFormat="1">
      <c r="A2790" s="32"/>
    </row>
    <row r="2791" spans="1:1" s="54" customFormat="1">
      <c r="A2791" s="32"/>
    </row>
    <row r="2792" spans="1:1" s="54" customFormat="1">
      <c r="A2792" s="32"/>
    </row>
    <row r="2793" spans="1:1" s="54" customFormat="1">
      <c r="A2793" s="32"/>
    </row>
    <row r="2794" spans="1:1" s="54" customFormat="1">
      <c r="A2794" s="32"/>
    </row>
    <row r="2795" spans="1:1" s="54" customFormat="1">
      <c r="A2795" s="32"/>
    </row>
    <row r="2796" spans="1:1" s="54" customFormat="1">
      <c r="A2796" s="32"/>
    </row>
    <row r="2797" spans="1:1" s="54" customFormat="1">
      <c r="A2797" s="32"/>
    </row>
    <row r="2798" spans="1:1" s="54" customFormat="1">
      <c r="A2798" s="32"/>
    </row>
    <row r="2799" spans="1:1" s="54" customFormat="1">
      <c r="A2799" s="32"/>
    </row>
    <row r="2800" spans="1:1" s="54" customFormat="1">
      <c r="A2800" s="32"/>
    </row>
    <row r="2801" spans="1:1" s="54" customFormat="1">
      <c r="A2801" s="32"/>
    </row>
    <row r="2802" spans="1:1" s="54" customFormat="1">
      <c r="A2802" s="32"/>
    </row>
    <row r="2803" spans="1:1" s="54" customFormat="1">
      <c r="A2803" s="32"/>
    </row>
    <row r="2804" spans="1:1" s="54" customFormat="1">
      <c r="A2804" s="32"/>
    </row>
    <row r="2805" spans="1:1" s="54" customFormat="1">
      <c r="A2805" s="32"/>
    </row>
    <row r="2806" spans="1:1" s="54" customFormat="1">
      <c r="A2806" s="32"/>
    </row>
    <row r="2807" spans="1:1" s="54" customFormat="1">
      <c r="A2807" s="32"/>
    </row>
    <row r="2808" spans="1:1" s="54" customFormat="1">
      <c r="A2808" s="32"/>
    </row>
    <row r="2809" spans="1:1" s="54" customFormat="1">
      <c r="A2809" s="32"/>
    </row>
    <row r="2810" spans="1:1" s="54" customFormat="1">
      <c r="A2810" s="32"/>
    </row>
    <row r="2811" spans="1:1" s="54" customFormat="1">
      <c r="A2811" s="32"/>
    </row>
    <row r="2812" spans="1:1" s="54" customFormat="1">
      <c r="A2812" s="32"/>
    </row>
    <row r="2813" spans="1:1" s="54" customFormat="1">
      <c r="A2813" s="32"/>
    </row>
    <row r="2814" spans="1:1" s="54" customFormat="1">
      <c r="A2814" s="32"/>
    </row>
    <row r="2815" spans="1:1" s="54" customFormat="1">
      <c r="A2815" s="32"/>
    </row>
    <row r="2816" spans="1:1" s="54" customFormat="1">
      <c r="A2816" s="32"/>
    </row>
    <row r="2817" spans="1:1" s="54" customFormat="1">
      <c r="A2817" s="32"/>
    </row>
    <row r="2818" spans="1:1" s="54" customFormat="1">
      <c r="A2818" s="32"/>
    </row>
    <row r="2819" spans="1:1" s="54" customFormat="1">
      <c r="A2819" s="32"/>
    </row>
    <row r="2820" spans="1:1" s="54" customFormat="1">
      <c r="A2820" s="32"/>
    </row>
    <row r="2821" spans="1:1" s="54" customFormat="1">
      <c r="A2821" s="32"/>
    </row>
    <row r="2822" spans="1:1" s="54" customFormat="1">
      <c r="A2822" s="32"/>
    </row>
    <row r="2823" spans="1:1" s="54" customFormat="1">
      <c r="A2823" s="32"/>
    </row>
    <row r="2824" spans="1:1" s="54" customFormat="1">
      <c r="A2824" s="32"/>
    </row>
    <row r="2825" spans="1:1" s="54" customFormat="1">
      <c r="A2825" s="32"/>
    </row>
    <row r="2826" spans="1:1" s="54" customFormat="1">
      <c r="A2826" s="32"/>
    </row>
    <row r="2827" spans="1:1" s="54" customFormat="1">
      <c r="A2827" s="32"/>
    </row>
    <row r="2828" spans="1:1" s="54" customFormat="1">
      <c r="A2828" s="32"/>
    </row>
    <row r="2829" spans="1:1" s="54" customFormat="1">
      <c r="A2829" s="32"/>
    </row>
    <row r="2830" spans="1:1" s="54" customFormat="1">
      <c r="A2830" s="32"/>
    </row>
    <row r="2831" spans="1:1" s="54" customFormat="1">
      <c r="A2831" s="32"/>
    </row>
    <row r="2832" spans="1:1" s="54" customFormat="1">
      <c r="A2832" s="32"/>
    </row>
    <row r="2833" spans="1:1" s="54" customFormat="1">
      <c r="A2833" s="32"/>
    </row>
    <row r="2834" spans="1:1" s="54" customFormat="1">
      <c r="A2834" s="32"/>
    </row>
    <row r="2835" spans="1:1" s="54" customFormat="1">
      <c r="A2835" s="32"/>
    </row>
    <row r="2836" spans="1:1" s="54" customFormat="1">
      <c r="A2836" s="32"/>
    </row>
    <row r="2837" spans="1:1" s="54" customFormat="1">
      <c r="A2837" s="32"/>
    </row>
    <row r="2838" spans="1:1" s="54" customFormat="1">
      <c r="A2838" s="32"/>
    </row>
    <row r="2839" spans="1:1" s="54" customFormat="1">
      <c r="A2839" s="32"/>
    </row>
    <row r="2840" spans="1:1" s="54" customFormat="1">
      <c r="A2840" s="32"/>
    </row>
    <row r="2841" spans="1:1" s="54" customFormat="1">
      <c r="A2841" s="32"/>
    </row>
    <row r="2842" spans="1:1" s="54" customFormat="1">
      <c r="A2842" s="32"/>
    </row>
    <row r="2843" spans="1:1" s="54" customFormat="1">
      <c r="A2843" s="32"/>
    </row>
    <row r="2844" spans="1:1" s="54" customFormat="1">
      <c r="A2844" s="32"/>
    </row>
    <row r="2845" spans="1:1" s="54" customFormat="1">
      <c r="A2845" s="32"/>
    </row>
    <row r="2846" spans="1:1" s="54" customFormat="1">
      <c r="A2846" s="32"/>
    </row>
    <row r="2847" spans="1:1" s="54" customFormat="1">
      <c r="A2847" s="32"/>
    </row>
    <row r="2848" spans="1:1" s="54" customFormat="1">
      <c r="A2848" s="32"/>
    </row>
    <row r="2849" spans="1:1" s="54" customFormat="1">
      <c r="A2849" s="32"/>
    </row>
    <row r="2850" spans="1:1" s="54" customFormat="1">
      <c r="A2850" s="32"/>
    </row>
    <row r="2851" spans="1:1" s="54" customFormat="1">
      <c r="A2851" s="32"/>
    </row>
    <row r="2852" spans="1:1" s="54" customFormat="1">
      <c r="A2852" s="32"/>
    </row>
    <row r="2853" spans="1:1" s="54" customFormat="1">
      <c r="A2853" s="32"/>
    </row>
    <row r="2854" spans="1:1" s="54" customFormat="1">
      <c r="A2854" s="32"/>
    </row>
    <row r="2855" spans="1:1" s="54" customFormat="1">
      <c r="A2855" s="32"/>
    </row>
    <row r="2856" spans="1:1" s="54" customFormat="1">
      <c r="A2856" s="32"/>
    </row>
    <row r="2857" spans="1:1" s="54" customFormat="1">
      <c r="A2857" s="32"/>
    </row>
    <row r="2858" spans="1:1" s="54" customFormat="1">
      <c r="A2858" s="32"/>
    </row>
    <row r="2859" spans="1:1" s="54" customFormat="1">
      <c r="A2859" s="32"/>
    </row>
    <row r="2860" spans="1:1" s="54" customFormat="1">
      <c r="A2860" s="32"/>
    </row>
    <row r="2861" spans="1:1" s="54" customFormat="1">
      <c r="A2861" s="32"/>
    </row>
    <row r="2862" spans="1:1" s="54" customFormat="1">
      <c r="A2862" s="32"/>
    </row>
    <row r="2863" spans="1:1" s="54" customFormat="1">
      <c r="A2863" s="32"/>
    </row>
    <row r="2864" spans="1:1" s="54" customFormat="1">
      <c r="A2864" s="32"/>
    </row>
    <row r="2865" spans="1:1" s="54" customFormat="1">
      <c r="A2865" s="32"/>
    </row>
    <row r="2866" spans="1:1" s="54" customFormat="1">
      <c r="A2866" s="32"/>
    </row>
    <row r="2867" spans="1:1" s="54" customFormat="1">
      <c r="A2867" s="32"/>
    </row>
    <row r="2868" spans="1:1" s="54" customFormat="1">
      <c r="A2868" s="32"/>
    </row>
    <row r="2869" spans="1:1" s="54" customFormat="1">
      <c r="A2869" s="32"/>
    </row>
    <row r="2870" spans="1:1" s="54" customFormat="1">
      <c r="A2870" s="32"/>
    </row>
    <row r="2871" spans="1:1" s="54" customFormat="1">
      <c r="A2871" s="32"/>
    </row>
    <row r="2872" spans="1:1" s="54" customFormat="1">
      <c r="A2872" s="32"/>
    </row>
    <row r="2873" spans="1:1" s="54" customFormat="1">
      <c r="A2873" s="32"/>
    </row>
    <row r="2874" spans="1:1" s="54" customFormat="1">
      <c r="A2874" s="32"/>
    </row>
    <row r="2875" spans="1:1" s="54" customFormat="1">
      <c r="A2875" s="32"/>
    </row>
    <row r="2876" spans="1:1" s="54" customFormat="1">
      <c r="A2876" s="32"/>
    </row>
    <row r="2877" spans="1:1" s="54" customFormat="1">
      <c r="A2877" s="32"/>
    </row>
    <row r="2878" spans="1:1" s="54" customFormat="1">
      <c r="A2878" s="32"/>
    </row>
    <row r="2879" spans="1:1" s="54" customFormat="1">
      <c r="A2879" s="32"/>
    </row>
    <row r="2880" spans="1:1" s="54" customFormat="1">
      <c r="A2880" s="32"/>
    </row>
    <row r="2881" spans="1:1" s="54" customFormat="1">
      <c r="A2881" s="32"/>
    </row>
    <row r="2882" spans="1:1" s="54" customFormat="1">
      <c r="A2882" s="32"/>
    </row>
    <row r="2883" spans="1:1" s="54" customFormat="1">
      <c r="A2883" s="32"/>
    </row>
    <row r="2884" spans="1:1" s="54" customFormat="1">
      <c r="A2884" s="32"/>
    </row>
    <row r="2885" spans="1:1" s="54" customFormat="1">
      <c r="A2885" s="32"/>
    </row>
    <row r="2886" spans="1:1" s="54" customFormat="1">
      <c r="A2886" s="32"/>
    </row>
    <row r="2887" spans="1:1" s="54" customFormat="1">
      <c r="A2887" s="32"/>
    </row>
    <row r="2888" spans="1:1" s="54" customFormat="1">
      <c r="A2888" s="32"/>
    </row>
    <row r="2889" spans="1:1" s="54" customFormat="1">
      <c r="A2889" s="32"/>
    </row>
    <row r="2890" spans="1:1" s="54" customFormat="1">
      <c r="A2890" s="32"/>
    </row>
    <row r="2891" spans="1:1" s="54" customFormat="1">
      <c r="A2891" s="32"/>
    </row>
    <row r="2892" spans="1:1" s="54" customFormat="1">
      <c r="A2892" s="32"/>
    </row>
    <row r="2893" spans="1:1" s="54" customFormat="1">
      <c r="A2893" s="32"/>
    </row>
    <row r="2894" spans="1:1" s="54" customFormat="1">
      <c r="A2894" s="32"/>
    </row>
    <row r="2895" spans="1:1" s="54" customFormat="1">
      <c r="A2895" s="32"/>
    </row>
    <row r="2896" spans="1:1" s="54" customFormat="1">
      <c r="A2896" s="32"/>
    </row>
    <row r="2897" spans="1:1" s="54" customFormat="1">
      <c r="A2897" s="32"/>
    </row>
    <row r="2898" spans="1:1" s="54" customFormat="1">
      <c r="A2898" s="32"/>
    </row>
    <row r="2899" spans="1:1" s="54" customFormat="1">
      <c r="A2899" s="32"/>
    </row>
    <row r="2900" spans="1:1" s="54" customFormat="1">
      <c r="A2900" s="32"/>
    </row>
    <row r="2901" spans="1:1" s="54" customFormat="1">
      <c r="A2901" s="32"/>
    </row>
    <row r="2902" spans="1:1" s="54" customFormat="1">
      <c r="A2902" s="32"/>
    </row>
    <row r="2903" spans="1:1" s="54" customFormat="1">
      <c r="A2903" s="32"/>
    </row>
    <row r="2904" spans="1:1" s="54" customFormat="1">
      <c r="A2904" s="32"/>
    </row>
    <row r="2905" spans="1:1" s="54" customFormat="1">
      <c r="A2905" s="32"/>
    </row>
    <row r="2906" spans="1:1" s="54" customFormat="1">
      <c r="A2906" s="32"/>
    </row>
    <row r="2907" spans="1:1" s="54" customFormat="1">
      <c r="A2907" s="32"/>
    </row>
    <row r="2908" spans="1:1" s="54" customFormat="1">
      <c r="A2908" s="32"/>
    </row>
    <row r="2909" spans="1:1" s="54" customFormat="1">
      <c r="A2909" s="32"/>
    </row>
    <row r="2910" spans="1:1" s="54" customFormat="1">
      <c r="A2910" s="32"/>
    </row>
    <row r="2911" spans="1:1" s="54" customFormat="1">
      <c r="A2911" s="32"/>
    </row>
    <row r="2912" spans="1:1" s="54" customFormat="1">
      <c r="A2912" s="32"/>
    </row>
    <row r="2913" spans="1:1" s="54" customFormat="1">
      <c r="A2913" s="32"/>
    </row>
    <row r="2914" spans="1:1" s="54" customFormat="1">
      <c r="A2914" s="32"/>
    </row>
    <row r="2915" spans="1:1" s="54" customFormat="1">
      <c r="A2915" s="32"/>
    </row>
    <row r="2916" spans="1:1" s="54" customFormat="1">
      <c r="A2916" s="32"/>
    </row>
    <row r="2917" spans="1:1" s="54" customFormat="1">
      <c r="A2917" s="32"/>
    </row>
    <row r="2918" spans="1:1" s="54" customFormat="1">
      <c r="A2918" s="32"/>
    </row>
    <row r="2919" spans="1:1" s="54" customFormat="1">
      <c r="A2919" s="32"/>
    </row>
    <row r="2920" spans="1:1" s="54" customFormat="1">
      <c r="A2920" s="32"/>
    </row>
    <row r="2921" spans="1:1" s="54" customFormat="1">
      <c r="A2921" s="32"/>
    </row>
    <row r="2922" spans="1:1" s="54" customFormat="1">
      <c r="A2922" s="32"/>
    </row>
    <row r="2923" spans="1:1" s="54" customFormat="1">
      <c r="A2923" s="32"/>
    </row>
    <row r="2924" spans="1:1" s="54" customFormat="1">
      <c r="A2924" s="32"/>
    </row>
    <row r="2925" spans="1:1" s="54" customFormat="1">
      <c r="A2925" s="32"/>
    </row>
    <row r="2926" spans="1:1" s="54" customFormat="1">
      <c r="A2926" s="32"/>
    </row>
    <row r="2927" spans="1:1" s="54" customFormat="1">
      <c r="A2927" s="32"/>
    </row>
    <row r="2928" spans="1:1" s="54" customFormat="1">
      <c r="A2928" s="32"/>
    </row>
    <row r="2929" spans="1:1" s="54" customFormat="1">
      <c r="A2929" s="32"/>
    </row>
    <row r="2930" spans="1:1" s="54" customFormat="1">
      <c r="A2930" s="32"/>
    </row>
    <row r="2931" spans="1:1" s="54" customFormat="1">
      <c r="A2931" s="32"/>
    </row>
    <row r="2932" spans="1:1" s="54" customFormat="1">
      <c r="A2932" s="32"/>
    </row>
    <row r="2933" spans="1:1" s="54" customFormat="1">
      <c r="A2933" s="32"/>
    </row>
    <row r="2934" spans="1:1" s="54" customFormat="1">
      <c r="A2934" s="32"/>
    </row>
    <row r="2935" spans="1:1" s="54" customFormat="1">
      <c r="A2935" s="32"/>
    </row>
    <row r="2936" spans="1:1" s="54" customFormat="1">
      <c r="A2936" s="32"/>
    </row>
    <row r="2937" spans="1:1" s="54" customFormat="1">
      <c r="A2937" s="32"/>
    </row>
    <row r="2938" spans="1:1" s="54" customFormat="1">
      <c r="A2938" s="32"/>
    </row>
    <row r="2939" spans="1:1" s="54" customFormat="1">
      <c r="A2939" s="32"/>
    </row>
    <row r="2940" spans="1:1" s="54" customFormat="1">
      <c r="A2940" s="32"/>
    </row>
    <row r="2941" spans="1:1" s="54" customFormat="1">
      <c r="A2941" s="32"/>
    </row>
    <row r="2942" spans="1:1" s="54" customFormat="1">
      <c r="A2942" s="32"/>
    </row>
    <row r="2943" spans="1:1" s="54" customFormat="1">
      <c r="A2943" s="32"/>
    </row>
    <row r="2944" spans="1:1" s="54" customFormat="1">
      <c r="A2944" s="32"/>
    </row>
    <row r="2945" spans="1:1" s="54" customFormat="1">
      <c r="A2945" s="32"/>
    </row>
    <row r="2946" spans="1:1" s="54" customFormat="1">
      <c r="A2946" s="32"/>
    </row>
    <row r="2947" spans="1:1" s="54" customFormat="1">
      <c r="A2947" s="32"/>
    </row>
    <row r="2948" spans="1:1" s="54" customFormat="1">
      <c r="A2948" s="32"/>
    </row>
    <row r="2949" spans="1:1" s="54" customFormat="1">
      <c r="A2949" s="32"/>
    </row>
    <row r="2950" spans="1:1" s="54" customFormat="1">
      <c r="A2950" s="32"/>
    </row>
    <row r="2951" spans="1:1" s="54" customFormat="1">
      <c r="A2951" s="32"/>
    </row>
    <row r="2952" spans="1:1" s="54" customFormat="1">
      <c r="A2952" s="32"/>
    </row>
    <row r="2953" spans="1:1" s="54" customFormat="1">
      <c r="A2953" s="32"/>
    </row>
    <row r="2954" spans="1:1" s="54" customFormat="1">
      <c r="A2954" s="32"/>
    </row>
    <row r="2955" spans="1:1" s="54" customFormat="1">
      <c r="A2955" s="32"/>
    </row>
    <row r="2956" spans="1:1" s="54" customFormat="1">
      <c r="A2956" s="32"/>
    </row>
    <row r="2957" spans="1:1" s="54" customFormat="1">
      <c r="A2957" s="32"/>
    </row>
    <row r="2958" spans="1:1" s="54" customFormat="1">
      <c r="A2958" s="32"/>
    </row>
    <row r="2959" spans="1:1" s="54" customFormat="1">
      <c r="A2959" s="32"/>
    </row>
    <row r="2960" spans="1:1" s="54" customFormat="1">
      <c r="A2960" s="32"/>
    </row>
    <row r="2961" spans="1:1" s="54" customFormat="1">
      <c r="A2961" s="32"/>
    </row>
    <row r="2962" spans="1:1" s="54" customFormat="1">
      <c r="A2962" s="32"/>
    </row>
    <row r="2963" spans="1:1" s="54" customFormat="1">
      <c r="A2963" s="32"/>
    </row>
    <row r="2964" spans="1:1" s="54" customFormat="1">
      <c r="A2964" s="32"/>
    </row>
    <row r="2965" spans="1:1" s="54" customFormat="1">
      <c r="A2965" s="32"/>
    </row>
    <row r="2966" spans="1:1" s="54" customFormat="1">
      <c r="A2966" s="32"/>
    </row>
    <row r="2967" spans="1:1" s="54" customFormat="1">
      <c r="A2967" s="32"/>
    </row>
    <row r="2968" spans="1:1" s="54" customFormat="1">
      <c r="A2968" s="32"/>
    </row>
    <row r="2969" spans="1:1" s="54" customFormat="1">
      <c r="A2969" s="32"/>
    </row>
    <row r="2970" spans="1:1" s="54" customFormat="1">
      <c r="A2970" s="32"/>
    </row>
    <row r="2971" spans="1:1" s="54" customFormat="1">
      <c r="A2971" s="32"/>
    </row>
    <row r="2972" spans="1:1" s="54" customFormat="1">
      <c r="A2972" s="32"/>
    </row>
    <row r="2973" spans="1:1" s="54" customFormat="1">
      <c r="A2973" s="32"/>
    </row>
    <row r="2974" spans="1:1" s="54" customFormat="1">
      <c r="A2974" s="32"/>
    </row>
    <row r="2975" spans="1:1" s="54" customFormat="1">
      <c r="A2975" s="32"/>
    </row>
    <row r="2976" spans="1:1" s="54" customFormat="1">
      <c r="A2976" s="32"/>
    </row>
    <row r="2977" spans="1:1" s="54" customFormat="1">
      <c r="A2977" s="32"/>
    </row>
    <row r="2978" spans="1:1" s="54" customFormat="1">
      <c r="A2978" s="32"/>
    </row>
    <row r="2979" spans="1:1" s="54" customFormat="1">
      <c r="A2979" s="32"/>
    </row>
    <row r="2980" spans="1:1" s="54" customFormat="1">
      <c r="A2980" s="32"/>
    </row>
    <row r="2981" spans="1:1" s="54" customFormat="1">
      <c r="A2981" s="32"/>
    </row>
    <row r="2982" spans="1:1" s="54" customFormat="1">
      <c r="A2982" s="32"/>
    </row>
    <row r="2983" spans="1:1" s="54" customFormat="1">
      <c r="A2983" s="32"/>
    </row>
    <row r="2984" spans="1:1" s="54" customFormat="1">
      <c r="A2984" s="32"/>
    </row>
    <row r="2985" spans="1:1" s="54" customFormat="1">
      <c r="A2985" s="32"/>
    </row>
    <row r="2986" spans="1:1" s="54" customFormat="1">
      <c r="A2986" s="32"/>
    </row>
    <row r="2987" spans="1:1" s="54" customFormat="1">
      <c r="A2987" s="32"/>
    </row>
    <row r="2988" spans="1:1" s="54" customFormat="1">
      <c r="A2988" s="32"/>
    </row>
    <row r="2989" spans="1:1" s="54" customFormat="1">
      <c r="A2989" s="32"/>
    </row>
    <row r="2990" spans="1:1" s="54" customFormat="1">
      <c r="A2990" s="32"/>
    </row>
    <row r="2991" spans="1:1" s="54" customFormat="1">
      <c r="A2991" s="32"/>
    </row>
    <row r="2992" spans="1:1" s="54" customFormat="1">
      <c r="A2992" s="32"/>
    </row>
    <row r="2993" spans="1:1" s="54" customFormat="1">
      <c r="A2993" s="32"/>
    </row>
    <row r="2994" spans="1:1" s="54" customFormat="1">
      <c r="A2994" s="32"/>
    </row>
    <row r="2995" spans="1:1" s="54" customFormat="1">
      <c r="A2995" s="32"/>
    </row>
    <row r="2996" spans="1:1" s="54" customFormat="1">
      <c r="A2996" s="32"/>
    </row>
    <row r="2997" spans="1:1" s="54" customFormat="1">
      <c r="A2997" s="32"/>
    </row>
    <row r="2998" spans="1:1" s="54" customFormat="1">
      <c r="A2998" s="32"/>
    </row>
    <row r="2999" spans="1:1" s="54" customFormat="1">
      <c r="A2999" s="32"/>
    </row>
    <row r="3000" spans="1:1" s="54" customFormat="1">
      <c r="A3000" s="32"/>
    </row>
    <row r="3001" spans="1:1" s="54" customFormat="1">
      <c r="A3001" s="32"/>
    </row>
    <row r="3002" spans="1:1" s="54" customFormat="1">
      <c r="A3002" s="32"/>
    </row>
    <row r="3003" spans="1:1" s="54" customFormat="1">
      <c r="A3003" s="32"/>
    </row>
    <row r="3004" spans="1:1" s="54" customFormat="1">
      <c r="A3004" s="32"/>
    </row>
    <row r="3005" spans="1:1" s="54" customFormat="1">
      <c r="A3005" s="32"/>
    </row>
    <row r="3006" spans="1:1" s="54" customFormat="1">
      <c r="A3006" s="32"/>
    </row>
    <row r="3007" spans="1:1" s="54" customFormat="1">
      <c r="A3007" s="32"/>
    </row>
    <row r="3008" spans="1:1" s="54" customFormat="1">
      <c r="A3008" s="32"/>
    </row>
    <row r="3009" spans="1:1" s="54" customFormat="1">
      <c r="A3009" s="32"/>
    </row>
    <row r="3010" spans="1:1" s="54" customFormat="1">
      <c r="A3010" s="32"/>
    </row>
    <row r="3011" spans="1:1" s="54" customFormat="1">
      <c r="A3011" s="32"/>
    </row>
    <row r="3012" spans="1:1" s="54" customFormat="1">
      <c r="A3012" s="32"/>
    </row>
    <row r="3013" spans="1:1" s="54" customFormat="1">
      <c r="A3013" s="32"/>
    </row>
    <row r="3014" spans="1:1" s="54" customFormat="1">
      <c r="A3014" s="32"/>
    </row>
    <row r="3015" spans="1:1" s="54" customFormat="1">
      <c r="A3015" s="32"/>
    </row>
    <row r="3016" spans="1:1" s="54" customFormat="1">
      <c r="A3016" s="32"/>
    </row>
    <row r="3017" spans="1:1" s="54" customFormat="1">
      <c r="A3017" s="32"/>
    </row>
    <row r="3018" spans="1:1" s="54" customFormat="1">
      <c r="A3018" s="32"/>
    </row>
    <row r="3019" spans="1:1" s="54" customFormat="1">
      <c r="A3019" s="32"/>
    </row>
    <row r="3020" spans="1:1" s="54" customFormat="1">
      <c r="A3020" s="32"/>
    </row>
    <row r="3021" spans="1:1" s="54" customFormat="1">
      <c r="A3021" s="32"/>
    </row>
    <row r="3022" spans="1:1" s="54" customFormat="1">
      <c r="A3022" s="32"/>
    </row>
    <row r="3023" spans="1:1" s="54" customFormat="1">
      <c r="A3023" s="32"/>
    </row>
    <row r="3024" spans="1:1" s="54" customFormat="1">
      <c r="A3024" s="32"/>
    </row>
    <row r="3025" spans="1:1" s="54" customFormat="1">
      <c r="A3025" s="32"/>
    </row>
    <row r="3026" spans="1:1" s="54" customFormat="1">
      <c r="A3026" s="32"/>
    </row>
    <row r="3027" spans="1:1" s="54" customFormat="1">
      <c r="A3027" s="32"/>
    </row>
    <row r="3028" spans="1:1" s="54" customFormat="1">
      <c r="A3028" s="32"/>
    </row>
    <row r="3029" spans="1:1" s="54" customFormat="1">
      <c r="A3029" s="32"/>
    </row>
    <row r="3030" spans="1:1" s="54" customFormat="1">
      <c r="A3030" s="32"/>
    </row>
    <row r="3031" spans="1:1" s="54" customFormat="1">
      <c r="A3031" s="32"/>
    </row>
    <row r="3032" spans="1:1" s="54" customFormat="1">
      <c r="A3032" s="32"/>
    </row>
    <row r="3033" spans="1:1" s="54" customFormat="1">
      <c r="A3033" s="32"/>
    </row>
    <row r="3034" spans="1:1" s="54" customFormat="1">
      <c r="A3034" s="32"/>
    </row>
    <row r="3035" spans="1:1" s="54" customFormat="1">
      <c r="A3035" s="32"/>
    </row>
    <row r="3036" spans="1:1" s="54" customFormat="1">
      <c r="A3036" s="32"/>
    </row>
    <row r="3037" spans="1:1" s="54" customFormat="1">
      <c r="A3037" s="32"/>
    </row>
    <row r="3038" spans="1:1" s="54" customFormat="1">
      <c r="A3038" s="32"/>
    </row>
    <row r="3039" spans="1:1" s="54" customFormat="1">
      <c r="A3039" s="32"/>
    </row>
    <row r="3040" spans="1:1" s="54" customFormat="1">
      <c r="A3040" s="32"/>
    </row>
    <row r="3041" spans="1:1" s="54" customFormat="1">
      <c r="A3041" s="32"/>
    </row>
    <row r="3042" spans="1:1" s="54" customFormat="1">
      <c r="A3042" s="32"/>
    </row>
    <row r="3043" spans="1:1" s="54" customFormat="1">
      <c r="A3043" s="32"/>
    </row>
    <row r="3044" spans="1:1" s="54" customFormat="1">
      <c r="A3044" s="32"/>
    </row>
    <row r="3045" spans="1:1" s="54" customFormat="1">
      <c r="A3045" s="32"/>
    </row>
    <row r="3046" spans="1:1" s="54" customFormat="1">
      <c r="A3046" s="32"/>
    </row>
    <row r="3047" spans="1:1" s="54" customFormat="1">
      <c r="A3047" s="32"/>
    </row>
    <row r="3048" spans="1:1" s="54" customFormat="1">
      <c r="A3048" s="32"/>
    </row>
    <row r="3049" spans="1:1" s="54" customFormat="1">
      <c r="A3049" s="32"/>
    </row>
    <row r="3050" spans="1:1" s="54" customFormat="1">
      <c r="A3050" s="32"/>
    </row>
    <row r="3051" spans="1:1" s="54" customFormat="1">
      <c r="A3051" s="32"/>
    </row>
    <row r="3052" spans="1:1" s="54" customFormat="1">
      <c r="A3052" s="32"/>
    </row>
    <row r="3053" spans="1:1" s="54" customFormat="1">
      <c r="A3053" s="32"/>
    </row>
    <row r="3054" spans="1:1" s="54" customFormat="1">
      <c r="A3054" s="32"/>
    </row>
    <row r="3055" spans="1:1" s="54" customFormat="1">
      <c r="A3055" s="32"/>
    </row>
    <row r="3056" spans="1:1" s="54" customFormat="1">
      <c r="A3056" s="32"/>
    </row>
    <row r="3057" spans="1:1" s="54" customFormat="1">
      <c r="A3057" s="32"/>
    </row>
    <row r="3058" spans="1:1" s="54" customFormat="1">
      <c r="A3058" s="32"/>
    </row>
    <row r="3059" spans="1:1" s="54" customFormat="1">
      <c r="A3059" s="32"/>
    </row>
    <row r="3060" spans="1:1" s="54" customFormat="1">
      <c r="A3060" s="32"/>
    </row>
    <row r="3061" spans="1:1" s="54" customFormat="1">
      <c r="A3061" s="32"/>
    </row>
    <row r="3062" spans="1:1" s="54" customFormat="1">
      <c r="A3062" s="32"/>
    </row>
    <row r="3063" spans="1:1" s="54" customFormat="1">
      <c r="A3063" s="32"/>
    </row>
    <row r="3064" spans="1:1" s="54" customFormat="1">
      <c r="A3064" s="32"/>
    </row>
    <row r="3065" spans="1:1" s="54" customFormat="1">
      <c r="A3065" s="32"/>
    </row>
    <row r="3066" spans="1:1" s="54" customFormat="1">
      <c r="A3066" s="32"/>
    </row>
    <row r="3067" spans="1:1" s="54" customFormat="1">
      <c r="A3067" s="32"/>
    </row>
    <row r="3068" spans="1:1" s="54" customFormat="1">
      <c r="A3068" s="32"/>
    </row>
    <row r="3069" spans="1:1" s="54" customFormat="1">
      <c r="A3069" s="32"/>
    </row>
    <row r="3070" spans="1:1" s="54" customFormat="1">
      <c r="A3070" s="32"/>
    </row>
    <row r="3071" spans="1:1" s="54" customFormat="1">
      <c r="A3071" s="32"/>
    </row>
    <row r="3072" spans="1:1" s="54" customFormat="1">
      <c r="A3072" s="32"/>
    </row>
    <row r="3073" spans="1:1" s="54" customFormat="1">
      <c r="A3073" s="32"/>
    </row>
    <row r="3074" spans="1:1" s="54" customFormat="1">
      <c r="A3074" s="32"/>
    </row>
    <row r="3075" spans="1:1" s="54" customFormat="1">
      <c r="A3075" s="32"/>
    </row>
    <row r="3076" spans="1:1" s="54" customFormat="1">
      <c r="A3076" s="32"/>
    </row>
    <row r="3077" spans="1:1" s="54" customFormat="1">
      <c r="A3077" s="32"/>
    </row>
    <row r="3078" spans="1:1" s="54" customFormat="1">
      <c r="A3078" s="32"/>
    </row>
    <row r="3079" spans="1:1" s="54" customFormat="1">
      <c r="A3079" s="32"/>
    </row>
    <row r="3080" spans="1:1" s="54" customFormat="1">
      <c r="A3080" s="32"/>
    </row>
    <row r="3081" spans="1:1" s="54" customFormat="1">
      <c r="A3081" s="32"/>
    </row>
    <row r="3082" spans="1:1" s="54" customFormat="1">
      <c r="A3082" s="32"/>
    </row>
    <row r="3083" spans="1:1" s="54" customFormat="1">
      <c r="A3083" s="32"/>
    </row>
    <row r="3084" spans="1:1" s="54" customFormat="1">
      <c r="A3084" s="32"/>
    </row>
    <row r="3085" spans="1:1" s="54" customFormat="1">
      <c r="A3085" s="32"/>
    </row>
    <row r="3086" spans="1:1" s="54" customFormat="1">
      <c r="A3086" s="32"/>
    </row>
    <row r="3087" spans="1:1" s="54" customFormat="1">
      <c r="A3087" s="32"/>
    </row>
    <row r="3088" spans="1:1" s="54" customFormat="1">
      <c r="A3088" s="32"/>
    </row>
    <row r="3089" spans="1:1" s="54" customFormat="1">
      <c r="A3089" s="32"/>
    </row>
    <row r="3090" spans="1:1" s="54" customFormat="1">
      <c r="A3090" s="32"/>
    </row>
    <row r="3091" spans="1:1" s="54" customFormat="1">
      <c r="A3091" s="32"/>
    </row>
    <row r="3092" spans="1:1" s="54" customFormat="1">
      <c r="A3092" s="32"/>
    </row>
    <row r="3093" spans="1:1" s="54" customFormat="1">
      <c r="A3093" s="32"/>
    </row>
    <row r="3094" spans="1:1" s="54" customFormat="1">
      <c r="A3094" s="32"/>
    </row>
    <row r="3095" spans="1:1" s="54" customFormat="1">
      <c r="A3095" s="32"/>
    </row>
    <row r="3096" spans="1:1" s="54" customFormat="1">
      <c r="A3096" s="32"/>
    </row>
    <row r="3097" spans="1:1" s="54" customFormat="1">
      <c r="A3097" s="32"/>
    </row>
    <row r="3098" spans="1:1" s="54" customFormat="1">
      <c r="A3098" s="32"/>
    </row>
    <row r="3099" spans="1:1" s="54" customFormat="1">
      <c r="A3099" s="32"/>
    </row>
    <row r="3100" spans="1:1" s="54" customFormat="1">
      <c r="A3100" s="32"/>
    </row>
    <row r="3101" spans="1:1" s="54" customFormat="1">
      <c r="A3101" s="32"/>
    </row>
    <row r="3102" spans="1:1" s="54" customFormat="1">
      <c r="A3102" s="32"/>
    </row>
    <row r="3103" spans="1:1" s="54" customFormat="1">
      <c r="A3103" s="32"/>
    </row>
    <row r="3104" spans="1:1" s="54" customFormat="1">
      <c r="A3104" s="32"/>
    </row>
    <row r="3105" spans="1:1" s="54" customFormat="1">
      <c r="A3105" s="32"/>
    </row>
    <row r="3106" spans="1:1" s="54" customFormat="1">
      <c r="A3106" s="32"/>
    </row>
    <row r="3107" spans="1:1" s="54" customFormat="1">
      <c r="A3107" s="32"/>
    </row>
    <row r="3108" spans="1:1" s="54" customFormat="1">
      <c r="A3108" s="32"/>
    </row>
    <row r="3109" spans="1:1" s="54" customFormat="1">
      <c r="A3109" s="32"/>
    </row>
    <row r="3110" spans="1:1" s="54" customFormat="1">
      <c r="A3110" s="32"/>
    </row>
    <row r="3111" spans="1:1" s="54" customFormat="1">
      <c r="A3111" s="32"/>
    </row>
    <row r="3112" spans="1:1" s="54" customFormat="1">
      <c r="A3112" s="32"/>
    </row>
    <row r="3113" spans="1:1" s="54" customFormat="1">
      <c r="A3113" s="32"/>
    </row>
    <row r="3114" spans="1:1" s="54" customFormat="1">
      <c r="A3114" s="32"/>
    </row>
    <row r="3115" spans="1:1" s="54" customFormat="1">
      <c r="A3115" s="32"/>
    </row>
    <row r="3116" spans="1:1" s="54" customFormat="1">
      <c r="A3116" s="32"/>
    </row>
    <row r="3117" spans="1:1" s="54" customFormat="1">
      <c r="A3117" s="32"/>
    </row>
    <row r="3118" spans="1:1" s="54" customFormat="1">
      <c r="A3118" s="32"/>
    </row>
    <row r="3119" spans="1:1" s="54" customFormat="1">
      <c r="A3119" s="32"/>
    </row>
    <row r="3120" spans="1:1" s="54" customFormat="1">
      <c r="A3120" s="32"/>
    </row>
    <row r="3121" spans="1:1" s="54" customFormat="1">
      <c r="A3121" s="32"/>
    </row>
    <row r="3122" spans="1:1" s="54" customFormat="1">
      <c r="A3122" s="32"/>
    </row>
    <row r="3123" spans="1:1" s="54" customFormat="1">
      <c r="A3123" s="32"/>
    </row>
    <row r="3124" spans="1:1" s="54" customFormat="1">
      <c r="A3124" s="32"/>
    </row>
    <row r="3125" spans="1:1" s="54" customFormat="1">
      <c r="A3125" s="32"/>
    </row>
    <row r="3126" spans="1:1" s="54" customFormat="1">
      <c r="A3126" s="32"/>
    </row>
    <row r="3127" spans="1:1" s="54" customFormat="1">
      <c r="A3127" s="32"/>
    </row>
    <row r="3128" spans="1:1" s="54" customFormat="1">
      <c r="A3128" s="32"/>
    </row>
    <row r="3129" spans="1:1" s="54" customFormat="1">
      <c r="A3129" s="32"/>
    </row>
    <row r="3130" spans="1:1" s="54" customFormat="1">
      <c r="A3130" s="32"/>
    </row>
    <row r="3131" spans="1:1" s="54" customFormat="1">
      <c r="A3131" s="32"/>
    </row>
    <row r="3132" spans="1:1" s="54" customFormat="1">
      <c r="A3132" s="32"/>
    </row>
    <row r="3133" spans="1:1" s="54" customFormat="1">
      <c r="A3133" s="32"/>
    </row>
    <row r="3134" spans="1:1" s="54" customFormat="1">
      <c r="A3134" s="32"/>
    </row>
    <row r="3135" spans="1:1" s="54" customFormat="1">
      <c r="A3135" s="32"/>
    </row>
    <row r="3136" spans="1:1" s="54" customFormat="1">
      <c r="A3136" s="32"/>
    </row>
    <row r="3137" spans="1:1" s="54" customFormat="1">
      <c r="A3137" s="32"/>
    </row>
    <row r="3138" spans="1:1" s="54" customFormat="1">
      <c r="A3138" s="32"/>
    </row>
    <row r="3139" spans="1:1" s="54" customFormat="1">
      <c r="A3139" s="32"/>
    </row>
    <row r="3140" spans="1:1" s="54" customFormat="1">
      <c r="A3140" s="32"/>
    </row>
    <row r="3141" spans="1:1" s="54" customFormat="1">
      <c r="A3141" s="32"/>
    </row>
    <row r="3142" spans="1:1" s="54" customFormat="1">
      <c r="A3142" s="32"/>
    </row>
    <row r="3143" spans="1:1" s="54" customFormat="1">
      <c r="A3143" s="32"/>
    </row>
    <row r="3144" spans="1:1" s="54" customFormat="1">
      <c r="A3144" s="32"/>
    </row>
    <row r="3145" spans="1:1" s="54" customFormat="1">
      <c r="A3145" s="32"/>
    </row>
    <row r="3146" spans="1:1" s="54" customFormat="1">
      <c r="A3146" s="32"/>
    </row>
    <row r="3147" spans="1:1" s="54" customFormat="1">
      <c r="A3147" s="32"/>
    </row>
    <row r="3148" spans="1:1" s="54" customFormat="1">
      <c r="A3148" s="32"/>
    </row>
    <row r="3149" spans="1:1" s="54" customFormat="1">
      <c r="A3149" s="32"/>
    </row>
    <row r="3150" spans="1:1" s="54" customFormat="1">
      <c r="A3150" s="32"/>
    </row>
    <row r="3151" spans="1:1" s="54" customFormat="1">
      <c r="A3151" s="32"/>
    </row>
    <row r="3152" spans="1:1" s="54" customFormat="1">
      <c r="A3152" s="32"/>
    </row>
    <row r="3153" spans="1:1" s="54" customFormat="1">
      <c r="A3153" s="32"/>
    </row>
    <row r="3154" spans="1:1" s="54" customFormat="1">
      <c r="A3154" s="32"/>
    </row>
    <row r="3155" spans="1:1" s="54" customFormat="1">
      <c r="A3155" s="32"/>
    </row>
    <row r="3156" spans="1:1" s="54" customFormat="1">
      <c r="A3156" s="32"/>
    </row>
    <row r="3157" spans="1:1" s="54" customFormat="1">
      <c r="A3157" s="32"/>
    </row>
    <row r="3158" spans="1:1" s="54" customFormat="1">
      <c r="A3158" s="32"/>
    </row>
    <row r="3159" spans="1:1" s="54" customFormat="1">
      <c r="A3159" s="32"/>
    </row>
    <row r="3160" spans="1:1" s="54" customFormat="1">
      <c r="A3160" s="32"/>
    </row>
    <row r="3161" spans="1:1" s="54" customFormat="1">
      <c r="A3161" s="32"/>
    </row>
    <row r="3162" spans="1:1" s="54" customFormat="1">
      <c r="A3162" s="32"/>
    </row>
    <row r="3163" spans="1:1" s="54" customFormat="1">
      <c r="A3163" s="32"/>
    </row>
    <row r="3164" spans="1:1" s="54" customFormat="1">
      <c r="A3164" s="32"/>
    </row>
    <row r="3165" spans="1:1" s="54" customFormat="1">
      <c r="A3165" s="32"/>
    </row>
    <row r="3166" spans="1:1" s="54" customFormat="1">
      <c r="A3166" s="32"/>
    </row>
    <row r="3167" spans="1:1" s="54" customFormat="1">
      <c r="A3167" s="32"/>
    </row>
    <row r="3168" spans="1:1" s="54" customFormat="1">
      <c r="A3168" s="32"/>
    </row>
    <row r="3169" spans="1:1" s="54" customFormat="1">
      <c r="A3169" s="32"/>
    </row>
    <row r="3170" spans="1:1" s="54" customFormat="1">
      <c r="A3170" s="32"/>
    </row>
    <row r="3171" spans="1:1" s="54" customFormat="1">
      <c r="A3171" s="32"/>
    </row>
    <row r="3172" spans="1:1" s="54" customFormat="1">
      <c r="A3172" s="32"/>
    </row>
    <row r="3173" spans="1:1" s="54" customFormat="1">
      <c r="A3173" s="32"/>
    </row>
    <row r="3174" spans="1:1" s="54" customFormat="1">
      <c r="A3174" s="32"/>
    </row>
    <row r="3175" spans="1:1" s="54" customFormat="1">
      <c r="A3175" s="32"/>
    </row>
    <row r="3176" spans="1:1" s="54" customFormat="1">
      <c r="A3176" s="32"/>
    </row>
    <row r="3177" spans="1:1" s="54" customFormat="1">
      <c r="A3177" s="32"/>
    </row>
    <row r="3178" spans="1:1" s="54" customFormat="1">
      <c r="A3178" s="32"/>
    </row>
    <row r="3179" spans="1:1" s="54" customFormat="1">
      <c r="A3179" s="32"/>
    </row>
    <row r="3180" spans="1:1" s="54" customFormat="1">
      <c r="A3180" s="32"/>
    </row>
    <row r="3181" spans="1:1" s="54" customFormat="1">
      <c r="A3181" s="32"/>
    </row>
    <row r="3182" spans="1:1" s="54" customFormat="1">
      <c r="A3182" s="32"/>
    </row>
    <row r="3183" spans="1:1" s="54" customFormat="1">
      <c r="A3183" s="32"/>
    </row>
    <row r="3184" spans="1:1" s="54" customFormat="1">
      <c r="A3184" s="32"/>
    </row>
    <row r="3185" spans="1:1" s="54" customFormat="1">
      <c r="A3185" s="32"/>
    </row>
    <row r="3186" spans="1:1" s="54" customFormat="1">
      <c r="A3186" s="32"/>
    </row>
    <row r="3187" spans="1:1" s="54" customFormat="1">
      <c r="A3187" s="32"/>
    </row>
    <row r="3188" spans="1:1" s="54" customFormat="1">
      <c r="A3188" s="32"/>
    </row>
    <row r="3189" spans="1:1" s="54" customFormat="1">
      <c r="A3189" s="32"/>
    </row>
    <row r="3190" spans="1:1" s="54" customFormat="1">
      <c r="A3190" s="32"/>
    </row>
    <row r="3191" spans="1:1" s="54" customFormat="1">
      <c r="A3191" s="32"/>
    </row>
    <row r="3192" spans="1:1" s="54" customFormat="1">
      <c r="A3192" s="32"/>
    </row>
    <row r="3193" spans="1:1" s="54" customFormat="1">
      <c r="A3193" s="32"/>
    </row>
    <row r="3194" spans="1:1" s="54" customFormat="1">
      <c r="A3194" s="32"/>
    </row>
    <row r="3195" spans="1:1" s="54" customFormat="1">
      <c r="A3195" s="32"/>
    </row>
    <row r="3196" spans="1:1" s="54" customFormat="1">
      <c r="A3196" s="32"/>
    </row>
    <row r="3197" spans="1:1" s="54" customFormat="1">
      <c r="A3197" s="32"/>
    </row>
    <row r="3198" spans="1:1" s="54" customFormat="1">
      <c r="A3198" s="32"/>
    </row>
    <row r="3199" spans="1:1" s="54" customFormat="1">
      <c r="A3199" s="32"/>
    </row>
    <row r="3200" spans="1:1" s="54" customFormat="1">
      <c r="A3200" s="32"/>
    </row>
    <row r="3201" spans="1:1" s="54" customFormat="1">
      <c r="A3201" s="32"/>
    </row>
    <row r="3202" spans="1:1" s="54" customFormat="1">
      <c r="A3202" s="32"/>
    </row>
    <row r="3203" spans="1:1" s="54" customFormat="1">
      <c r="A3203" s="32"/>
    </row>
    <row r="3204" spans="1:1" s="54" customFormat="1">
      <c r="A3204" s="32"/>
    </row>
    <row r="3205" spans="1:1" s="54" customFormat="1">
      <c r="A3205" s="32"/>
    </row>
    <row r="3206" spans="1:1" s="54" customFormat="1">
      <c r="A3206" s="32"/>
    </row>
    <row r="3207" spans="1:1" s="54" customFormat="1">
      <c r="A3207" s="32"/>
    </row>
    <row r="3208" spans="1:1" s="54" customFormat="1">
      <c r="A3208" s="32"/>
    </row>
    <row r="3209" spans="1:1" s="54" customFormat="1">
      <c r="A3209" s="32"/>
    </row>
    <row r="3210" spans="1:1" s="54" customFormat="1">
      <c r="A3210" s="32"/>
    </row>
    <row r="3211" spans="1:1" s="54" customFormat="1">
      <c r="A3211" s="32"/>
    </row>
    <row r="3212" spans="1:1" s="54" customFormat="1">
      <c r="A3212" s="32"/>
    </row>
    <row r="3213" spans="1:1" s="54" customFormat="1">
      <c r="A3213" s="32"/>
    </row>
    <row r="3214" spans="1:1" s="54" customFormat="1">
      <c r="A3214" s="32"/>
    </row>
    <row r="3215" spans="1:1" s="54" customFormat="1">
      <c r="A3215" s="32"/>
    </row>
    <row r="3216" spans="1:1" s="54" customFormat="1">
      <c r="A3216" s="32"/>
    </row>
    <row r="3217" spans="1:1" s="54" customFormat="1">
      <c r="A3217" s="32"/>
    </row>
    <row r="3218" spans="1:1" s="54" customFormat="1">
      <c r="A3218" s="32"/>
    </row>
    <row r="3219" spans="1:1" s="54" customFormat="1">
      <c r="A3219" s="32"/>
    </row>
    <row r="3220" spans="1:1" s="54" customFormat="1">
      <c r="A3220" s="32"/>
    </row>
    <row r="3221" spans="1:1" s="54" customFormat="1">
      <c r="A3221" s="32"/>
    </row>
    <row r="3222" spans="1:1" s="54" customFormat="1">
      <c r="A3222" s="32"/>
    </row>
    <row r="3223" spans="1:1" s="54" customFormat="1">
      <c r="A3223" s="32"/>
    </row>
    <row r="3224" spans="1:1" s="54" customFormat="1">
      <c r="A3224" s="32"/>
    </row>
    <row r="3225" spans="1:1" s="54" customFormat="1">
      <c r="A3225" s="32"/>
    </row>
    <row r="3226" spans="1:1" s="54" customFormat="1">
      <c r="A3226" s="32"/>
    </row>
    <row r="3227" spans="1:1" s="54" customFormat="1">
      <c r="A3227" s="32"/>
    </row>
    <row r="3228" spans="1:1" s="54" customFormat="1">
      <c r="A3228" s="32"/>
    </row>
    <row r="3229" spans="1:1" s="54" customFormat="1">
      <c r="A3229" s="32"/>
    </row>
    <row r="3230" spans="1:1" s="54" customFormat="1">
      <c r="A3230" s="32"/>
    </row>
    <row r="3231" spans="1:1" s="54" customFormat="1">
      <c r="A3231" s="32"/>
    </row>
    <row r="3232" spans="1:1" s="54" customFormat="1">
      <c r="A3232" s="32"/>
    </row>
    <row r="3233" spans="1:1" s="54" customFormat="1">
      <c r="A3233" s="32"/>
    </row>
    <row r="3234" spans="1:1" s="54" customFormat="1">
      <c r="A3234" s="32"/>
    </row>
    <row r="3235" spans="1:1" s="54" customFormat="1">
      <c r="A3235" s="32"/>
    </row>
    <row r="3236" spans="1:1" s="54" customFormat="1">
      <c r="A3236" s="32"/>
    </row>
    <row r="3237" spans="1:1" s="54" customFormat="1">
      <c r="A3237" s="32"/>
    </row>
    <row r="3238" spans="1:1" s="54" customFormat="1">
      <c r="A3238" s="32"/>
    </row>
    <row r="3239" spans="1:1" s="54" customFormat="1">
      <c r="A3239" s="32"/>
    </row>
    <row r="3240" spans="1:1" s="54" customFormat="1">
      <c r="A3240" s="32"/>
    </row>
    <row r="3241" spans="1:1" s="54" customFormat="1">
      <c r="A3241" s="32"/>
    </row>
    <row r="3242" spans="1:1" s="54" customFormat="1">
      <c r="A3242" s="32"/>
    </row>
    <row r="3243" spans="1:1" s="54" customFormat="1">
      <c r="A3243" s="32"/>
    </row>
    <row r="3244" spans="1:1" s="54" customFormat="1">
      <c r="A3244" s="32"/>
    </row>
    <row r="3245" spans="1:1" s="54" customFormat="1">
      <c r="A3245" s="32"/>
    </row>
    <row r="3246" spans="1:1" s="54" customFormat="1">
      <c r="A3246" s="32"/>
    </row>
    <row r="3247" spans="1:1" s="54" customFormat="1">
      <c r="A3247" s="32"/>
    </row>
    <row r="3248" spans="1:1" s="54" customFormat="1">
      <c r="A3248" s="32"/>
    </row>
    <row r="3249" spans="1:1" s="54" customFormat="1">
      <c r="A3249" s="32"/>
    </row>
    <row r="3250" spans="1:1" s="54" customFormat="1">
      <c r="A3250" s="32"/>
    </row>
    <row r="3251" spans="1:1" s="54" customFormat="1">
      <c r="A3251" s="32"/>
    </row>
    <row r="3252" spans="1:1" s="54" customFormat="1">
      <c r="A3252" s="32"/>
    </row>
    <row r="3253" spans="1:1" s="54" customFormat="1">
      <c r="A3253" s="32"/>
    </row>
    <row r="3254" spans="1:1" s="54" customFormat="1">
      <c r="A3254" s="32"/>
    </row>
    <row r="3255" spans="1:1" s="54" customFormat="1">
      <c r="A3255" s="32"/>
    </row>
    <row r="3256" spans="1:1" s="54" customFormat="1">
      <c r="A3256" s="32"/>
    </row>
    <row r="3257" spans="1:1" s="54" customFormat="1">
      <c r="A3257" s="32"/>
    </row>
    <row r="3258" spans="1:1" s="54" customFormat="1">
      <c r="A3258" s="32"/>
    </row>
    <row r="3259" spans="1:1" s="54" customFormat="1">
      <c r="A3259" s="32"/>
    </row>
    <row r="3260" spans="1:1" s="54" customFormat="1">
      <c r="A3260" s="32"/>
    </row>
    <row r="3261" spans="1:1" s="54" customFormat="1">
      <c r="A3261" s="32"/>
    </row>
    <row r="3262" spans="1:1" s="54" customFormat="1">
      <c r="A3262" s="32"/>
    </row>
    <row r="3263" spans="1:1" s="54" customFormat="1">
      <c r="A3263" s="32"/>
    </row>
    <row r="3264" spans="1:1" s="54" customFormat="1">
      <c r="A3264" s="32"/>
    </row>
    <row r="3265" spans="1:1" s="54" customFormat="1">
      <c r="A3265" s="32"/>
    </row>
    <row r="3266" spans="1:1" s="54" customFormat="1">
      <c r="A3266" s="32"/>
    </row>
    <row r="3267" spans="1:1" s="54" customFormat="1">
      <c r="A3267" s="32"/>
    </row>
    <row r="3268" spans="1:1" s="54" customFormat="1">
      <c r="A3268" s="32"/>
    </row>
    <row r="3269" spans="1:1" s="54" customFormat="1">
      <c r="A3269" s="32"/>
    </row>
    <row r="3270" spans="1:1" s="54" customFormat="1">
      <c r="A3270" s="32"/>
    </row>
    <row r="3271" spans="1:1" s="54" customFormat="1">
      <c r="A3271" s="32"/>
    </row>
    <row r="3272" spans="1:1" s="54" customFormat="1">
      <c r="A3272" s="32"/>
    </row>
    <row r="3273" spans="1:1" s="54" customFormat="1">
      <c r="A3273" s="32"/>
    </row>
    <row r="3274" spans="1:1" s="54" customFormat="1">
      <c r="A3274" s="32"/>
    </row>
    <row r="3275" spans="1:1" s="54" customFormat="1">
      <c r="A3275" s="32"/>
    </row>
    <row r="3276" spans="1:1" s="54" customFormat="1">
      <c r="A3276" s="32"/>
    </row>
    <row r="3277" spans="1:1" s="54" customFormat="1">
      <c r="A3277" s="32"/>
    </row>
    <row r="3278" spans="1:1" s="54" customFormat="1">
      <c r="A3278" s="32"/>
    </row>
    <row r="3279" spans="1:1" s="54" customFormat="1">
      <c r="A3279" s="32"/>
    </row>
    <row r="3280" spans="1:1" s="54" customFormat="1">
      <c r="A3280" s="32"/>
    </row>
    <row r="3281" spans="1:1" s="54" customFormat="1">
      <c r="A3281" s="32"/>
    </row>
    <row r="3282" spans="1:1" s="54" customFormat="1">
      <c r="A3282" s="32"/>
    </row>
    <row r="3283" spans="1:1" s="54" customFormat="1">
      <c r="A3283" s="32"/>
    </row>
    <row r="3284" spans="1:1" s="54" customFormat="1">
      <c r="A3284" s="32"/>
    </row>
    <row r="3285" spans="1:1" s="54" customFormat="1">
      <c r="A3285" s="32"/>
    </row>
    <row r="3286" spans="1:1" s="54" customFormat="1">
      <c r="A3286" s="32"/>
    </row>
    <row r="3287" spans="1:1" s="54" customFormat="1">
      <c r="A3287" s="32"/>
    </row>
    <row r="3288" spans="1:1" s="54" customFormat="1">
      <c r="A3288" s="32"/>
    </row>
    <row r="3289" spans="1:1" s="54" customFormat="1">
      <c r="A3289" s="32"/>
    </row>
    <row r="3290" spans="1:1" s="54" customFormat="1">
      <c r="A3290" s="32"/>
    </row>
    <row r="3291" spans="1:1" s="54" customFormat="1">
      <c r="A3291" s="32"/>
    </row>
    <row r="3292" spans="1:1" s="54" customFormat="1">
      <c r="A3292" s="32"/>
    </row>
    <row r="3293" spans="1:1" s="54" customFormat="1">
      <c r="A3293" s="32"/>
    </row>
    <row r="3294" spans="1:1" s="54" customFormat="1">
      <c r="A3294" s="32"/>
    </row>
    <row r="3295" spans="1:1" s="54" customFormat="1">
      <c r="A3295" s="32"/>
    </row>
    <row r="3296" spans="1:1" s="54" customFormat="1">
      <c r="A3296" s="32"/>
    </row>
    <row r="3297" spans="1:1" s="54" customFormat="1">
      <c r="A3297" s="32"/>
    </row>
    <row r="3298" spans="1:1" s="54" customFormat="1">
      <c r="A3298" s="32"/>
    </row>
    <row r="3299" spans="1:1" s="54" customFormat="1">
      <c r="A3299" s="32"/>
    </row>
    <row r="3300" spans="1:1" s="54" customFormat="1">
      <c r="A3300" s="32"/>
    </row>
    <row r="3301" spans="1:1" s="54" customFormat="1">
      <c r="A3301" s="32"/>
    </row>
    <row r="3302" spans="1:1" s="54" customFormat="1">
      <c r="A3302" s="32"/>
    </row>
    <row r="3303" spans="1:1" s="54" customFormat="1">
      <c r="A3303" s="32"/>
    </row>
    <row r="3304" spans="1:1" s="54" customFormat="1">
      <c r="A3304" s="32"/>
    </row>
    <row r="3305" spans="1:1" s="54" customFormat="1">
      <c r="A3305" s="32"/>
    </row>
    <row r="3306" spans="1:1" s="54" customFormat="1">
      <c r="A3306" s="32"/>
    </row>
    <row r="3307" spans="1:1" s="54" customFormat="1">
      <c r="A3307" s="32"/>
    </row>
    <row r="3308" spans="1:1" s="54" customFormat="1">
      <c r="A3308" s="32"/>
    </row>
    <row r="3309" spans="1:1" s="54" customFormat="1">
      <c r="A3309" s="32"/>
    </row>
    <row r="3310" spans="1:1" s="54" customFormat="1">
      <c r="A3310" s="32"/>
    </row>
    <row r="3311" spans="1:1" s="54" customFormat="1">
      <c r="A3311" s="32"/>
    </row>
    <row r="3312" spans="1:1" s="54" customFormat="1">
      <c r="A3312" s="32"/>
    </row>
    <row r="3313" spans="1:1" s="54" customFormat="1">
      <c r="A3313" s="32"/>
    </row>
    <row r="3314" spans="1:1" s="54" customFormat="1">
      <c r="A3314" s="32"/>
    </row>
    <row r="3315" spans="1:1" s="54" customFormat="1">
      <c r="A3315" s="32"/>
    </row>
    <row r="3316" spans="1:1" s="54" customFormat="1">
      <c r="A3316" s="32"/>
    </row>
    <row r="3317" spans="1:1" s="54" customFormat="1">
      <c r="A3317" s="32"/>
    </row>
    <row r="3318" spans="1:1" s="54" customFormat="1">
      <c r="A3318" s="32"/>
    </row>
    <row r="3319" spans="1:1" s="54" customFormat="1">
      <c r="A3319" s="32"/>
    </row>
    <row r="3320" spans="1:1" s="54" customFormat="1">
      <c r="A3320" s="32"/>
    </row>
    <row r="3321" spans="1:1" s="54" customFormat="1">
      <c r="A3321" s="32"/>
    </row>
    <row r="3322" spans="1:1" s="54" customFormat="1">
      <c r="A3322" s="32"/>
    </row>
    <row r="3323" spans="1:1" s="54" customFormat="1">
      <c r="A3323" s="32"/>
    </row>
    <row r="3324" spans="1:1" s="54" customFormat="1">
      <c r="A3324" s="32"/>
    </row>
    <row r="3325" spans="1:1" s="54" customFormat="1">
      <c r="A3325" s="32"/>
    </row>
    <row r="3326" spans="1:1" s="54" customFormat="1">
      <c r="A3326" s="32"/>
    </row>
    <row r="3327" spans="1:1" s="54" customFormat="1">
      <c r="A3327" s="32"/>
    </row>
    <row r="3328" spans="1:1" s="54" customFormat="1">
      <c r="A3328" s="32"/>
    </row>
    <row r="3329" spans="1:1" s="54" customFormat="1">
      <c r="A3329" s="32"/>
    </row>
    <row r="3330" spans="1:1" s="54" customFormat="1">
      <c r="A3330" s="32"/>
    </row>
    <row r="3331" spans="1:1" s="54" customFormat="1">
      <c r="A3331" s="32"/>
    </row>
    <row r="3332" spans="1:1" s="54" customFormat="1">
      <c r="A3332" s="32"/>
    </row>
    <row r="3333" spans="1:1" s="54" customFormat="1">
      <c r="A3333" s="32"/>
    </row>
    <row r="3334" spans="1:1" s="54" customFormat="1">
      <c r="A3334" s="32"/>
    </row>
    <row r="3335" spans="1:1" s="54" customFormat="1">
      <c r="A3335" s="32"/>
    </row>
    <row r="3336" spans="1:1" s="54" customFormat="1">
      <c r="A3336" s="32"/>
    </row>
    <row r="3337" spans="1:1" s="54" customFormat="1">
      <c r="A3337" s="32"/>
    </row>
    <row r="3338" spans="1:1" s="54" customFormat="1">
      <c r="A3338" s="32"/>
    </row>
    <row r="3339" spans="1:1" s="54" customFormat="1">
      <c r="A3339" s="32"/>
    </row>
    <row r="3340" spans="1:1" s="54" customFormat="1">
      <c r="A3340" s="32"/>
    </row>
    <row r="3341" spans="1:1" s="54" customFormat="1">
      <c r="A3341" s="32"/>
    </row>
    <row r="3342" spans="1:1" s="54" customFormat="1">
      <c r="A3342" s="32"/>
    </row>
    <row r="3343" spans="1:1" s="54" customFormat="1">
      <c r="A3343" s="32"/>
    </row>
    <row r="3344" spans="1:1" s="54" customFormat="1">
      <c r="A3344" s="32"/>
    </row>
    <row r="3345" spans="1:1" s="54" customFormat="1">
      <c r="A3345" s="32"/>
    </row>
    <row r="3346" spans="1:1" s="54" customFormat="1">
      <c r="A3346" s="32"/>
    </row>
    <row r="3347" spans="1:1" s="54" customFormat="1">
      <c r="A3347" s="32"/>
    </row>
    <row r="3348" spans="1:1" s="54" customFormat="1">
      <c r="A3348" s="32"/>
    </row>
    <row r="3349" spans="1:1" s="54" customFormat="1">
      <c r="A3349" s="32"/>
    </row>
    <row r="3350" spans="1:1" s="54" customFormat="1">
      <c r="A3350" s="32"/>
    </row>
    <row r="3351" spans="1:1" s="54" customFormat="1">
      <c r="A3351" s="32"/>
    </row>
    <row r="3352" spans="1:1" s="54" customFormat="1">
      <c r="A3352" s="32"/>
    </row>
    <row r="3353" spans="1:1" s="54" customFormat="1">
      <c r="A3353" s="32"/>
    </row>
    <row r="3354" spans="1:1" s="54" customFormat="1">
      <c r="A3354" s="32"/>
    </row>
    <row r="3355" spans="1:1" s="54" customFormat="1">
      <c r="A3355" s="32"/>
    </row>
    <row r="3356" spans="1:1" s="54" customFormat="1">
      <c r="A3356" s="32"/>
    </row>
    <row r="3357" spans="1:1" s="54" customFormat="1">
      <c r="A3357" s="32"/>
    </row>
    <row r="3358" spans="1:1" s="54" customFormat="1">
      <c r="A3358" s="32"/>
    </row>
    <row r="3359" spans="1:1" s="54" customFormat="1">
      <c r="A3359" s="32"/>
    </row>
    <row r="3360" spans="1:1" s="54" customFormat="1">
      <c r="A3360" s="32"/>
    </row>
    <row r="3361" spans="1:1" s="54" customFormat="1">
      <c r="A3361" s="32"/>
    </row>
    <row r="3362" spans="1:1" s="54" customFormat="1">
      <c r="A3362" s="32"/>
    </row>
    <row r="3363" spans="1:1" s="54" customFormat="1">
      <c r="A3363" s="32"/>
    </row>
    <row r="3364" spans="1:1" s="54" customFormat="1">
      <c r="A3364" s="32"/>
    </row>
    <row r="3365" spans="1:1" s="54" customFormat="1">
      <c r="A3365" s="32"/>
    </row>
    <row r="3366" spans="1:1" s="54" customFormat="1">
      <c r="A3366" s="32"/>
    </row>
    <row r="3367" spans="1:1" s="54" customFormat="1">
      <c r="A3367" s="32"/>
    </row>
    <row r="3368" spans="1:1" s="54" customFormat="1">
      <c r="A3368" s="32"/>
    </row>
    <row r="3369" spans="1:1" s="54" customFormat="1">
      <c r="A3369" s="32"/>
    </row>
    <row r="3370" spans="1:1" s="54" customFormat="1">
      <c r="A3370" s="32"/>
    </row>
    <row r="3371" spans="1:1" s="54" customFormat="1">
      <c r="A3371" s="32"/>
    </row>
    <row r="3372" spans="1:1" s="54" customFormat="1">
      <c r="A3372" s="32"/>
    </row>
    <row r="3373" spans="1:1" s="54" customFormat="1">
      <c r="A3373" s="32"/>
    </row>
    <row r="3374" spans="1:1" s="54" customFormat="1">
      <c r="A3374" s="32"/>
    </row>
    <row r="3375" spans="1:1" s="54" customFormat="1">
      <c r="A3375" s="32"/>
    </row>
    <row r="3376" spans="1:1" s="54" customFormat="1">
      <c r="A3376" s="32"/>
    </row>
    <row r="3377" spans="1:1" s="54" customFormat="1">
      <c r="A3377" s="32"/>
    </row>
    <row r="3378" spans="1:1" s="54" customFormat="1">
      <c r="A3378" s="32"/>
    </row>
    <row r="3379" spans="1:1" s="54" customFormat="1">
      <c r="A3379" s="32"/>
    </row>
    <row r="3380" spans="1:1" s="54" customFormat="1">
      <c r="A3380" s="32"/>
    </row>
    <row r="3381" spans="1:1" s="54" customFormat="1">
      <c r="A3381" s="32"/>
    </row>
    <row r="3382" spans="1:1" s="54" customFormat="1">
      <c r="A3382" s="32"/>
    </row>
    <row r="3383" spans="1:1" s="54" customFormat="1">
      <c r="A3383" s="32"/>
    </row>
    <row r="3384" spans="1:1" s="54" customFormat="1">
      <c r="A3384" s="32"/>
    </row>
    <row r="3385" spans="1:1" s="54" customFormat="1">
      <c r="A3385" s="32"/>
    </row>
    <row r="3386" spans="1:1" s="54" customFormat="1">
      <c r="A3386" s="32"/>
    </row>
    <row r="3387" spans="1:1" s="54" customFormat="1">
      <c r="A3387" s="32"/>
    </row>
    <row r="3388" spans="1:1" s="54" customFormat="1">
      <c r="A3388" s="32"/>
    </row>
    <row r="3389" spans="1:1" s="54" customFormat="1">
      <c r="A3389" s="32"/>
    </row>
    <row r="3390" spans="1:1" s="54" customFormat="1">
      <c r="A3390" s="32"/>
    </row>
    <row r="3391" spans="1:1" s="54" customFormat="1">
      <c r="A3391" s="32"/>
    </row>
    <row r="3392" spans="1:1" s="54" customFormat="1">
      <c r="A3392" s="32"/>
    </row>
    <row r="3393" spans="1:1" s="54" customFormat="1">
      <c r="A3393" s="32"/>
    </row>
    <row r="3394" spans="1:1" s="54" customFormat="1">
      <c r="A3394" s="32"/>
    </row>
    <row r="3395" spans="1:1" s="54" customFormat="1">
      <c r="A3395" s="32"/>
    </row>
    <row r="3396" spans="1:1" s="54" customFormat="1">
      <c r="A3396" s="32"/>
    </row>
    <row r="3397" spans="1:1" s="54" customFormat="1">
      <c r="A3397" s="32"/>
    </row>
    <row r="3398" spans="1:1" s="54" customFormat="1">
      <c r="A3398" s="32"/>
    </row>
    <row r="3399" spans="1:1" s="54" customFormat="1">
      <c r="A3399" s="32"/>
    </row>
    <row r="3400" spans="1:1" s="54" customFormat="1">
      <c r="A3400" s="32"/>
    </row>
    <row r="3401" spans="1:1" s="54" customFormat="1">
      <c r="A3401" s="32"/>
    </row>
    <row r="3402" spans="1:1" s="54" customFormat="1">
      <c r="A3402" s="32"/>
    </row>
    <row r="3403" spans="1:1" s="54" customFormat="1">
      <c r="A3403" s="32"/>
    </row>
    <row r="3404" spans="1:1" s="54" customFormat="1">
      <c r="A3404" s="32"/>
    </row>
    <row r="3405" spans="1:1" s="54" customFormat="1">
      <c r="A3405" s="32"/>
    </row>
    <row r="3406" spans="1:1" s="54" customFormat="1">
      <c r="A3406" s="32"/>
    </row>
    <row r="3407" spans="1:1" s="54" customFormat="1">
      <c r="A3407" s="32"/>
    </row>
    <row r="3408" spans="1:1" s="54" customFormat="1">
      <c r="A3408" s="32"/>
    </row>
    <row r="3409" spans="1:1" s="54" customFormat="1">
      <c r="A3409" s="32"/>
    </row>
    <row r="3410" spans="1:1" s="54" customFormat="1">
      <c r="A3410" s="32"/>
    </row>
    <row r="3411" spans="1:1" s="54" customFormat="1">
      <c r="A3411" s="32"/>
    </row>
    <row r="3412" spans="1:1" s="54" customFormat="1">
      <c r="A3412" s="32"/>
    </row>
    <row r="3413" spans="1:1" s="54" customFormat="1">
      <c r="A3413" s="32"/>
    </row>
    <row r="3414" spans="1:1" s="54" customFormat="1">
      <c r="A3414" s="32"/>
    </row>
    <row r="3415" spans="1:1" s="54" customFormat="1">
      <c r="A3415" s="32"/>
    </row>
    <row r="3416" spans="1:1" s="54" customFormat="1">
      <c r="A3416" s="32"/>
    </row>
    <row r="3417" spans="1:1" s="54" customFormat="1">
      <c r="A3417" s="32"/>
    </row>
    <row r="3418" spans="1:1" s="54" customFormat="1">
      <c r="A3418" s="32"/>
    </row>
    <row r="3419" spans="1:1" s="54" customFormat="1">
      <c r="A3419" s="32"/>
    </row>
    <row r="3420" spans="1:1" s="54" customFormat="1">
      <c r="A3420" s="32"/>
    </row>
    <row r="3421" spans="1:1" s="54" customFormat="1">
      <c r="A3421" s="32"/>
    </row>
    <row r="3422" spans="1:1" s="54" customFormat="1">
      <c r="A3422" s="32"/>
    </row>
    <row r="3423" spans="1:1" s="54" customFormat="1">
      <c r="A3423" s="32"/>
    </row>
    <row r="3424" spans="1:1" s="54" customFormat="1">
      <c r="A3424" s="32"/>
    </row>
    <row r="3425" spans="1:1" s="54" customFormat="1">
      <c r="A3425" s="32"/>
    </row>
    <row r="3426" spans="1:1" s="54" customFormat="1">
      <c r="A3426" s="32"/>
    </row>
    <row r="3427" spans="1:1" s="54" customFormat="1">
      <c r="A3427" s="32"/>
    </row>
    <row r="3428" spans="1:1" s="54" customFormat="1">
      <c r="A3428" s="32"/>
    </row>
    <row r="3429" spans="1:1" s="54" customFormat="1">
      <c r="A3429" s="32"/>
    </row>
    <row r="3430" spans="1:1" s="54" customFormat="1">
      <c r="A3430" s="32"/>
    </row>
    <row r="3431" spans="1:1" s="54" customFormat="1">
      <c r="A3431" s="32"/>
    </row>
    <row r="3432" spans="1:1" s="54" customFormat="1">
      <c r="A3432" s="32"/>
    </row>
    <row r="3433" spans="1:1" s="54" customFormat="1">
      <c r="A3433" s="32"/>
    </row>
    <row r="3434" spans="1:1" s="54" customFormat="1">
      <c r="A3434" s="32"/>
    </row>
    <row r="3435" spans="1:1" s="54" customFormat="1">
      <c r="A3435" s="32"/>
    </row>
    <row r="3436" spans="1:1" s="54" customFormat="1">
      <c r="A3436" s="32"/>
    </row>
    <row r="3437" spans="1:1" s="54" customFormat="1">
      <c r="A3437" s="32"/>
    </row>
    <row r="3438" spans="1:1" s="54" customFormat="1">
      <c r="A3438" s="32"/>
    </row>
    <row r="3439" spans="1:1" s="54" customFormat="1">
      <c r="A3439" s="32"/>
    </row>
    <row r="3440" spans="1:1" s="54" customFormat="1">
      <c r="A3440" s="32"/>
    </row>
    <row r="3441" spans="1:1" s="54" customFormat="1">
      <c r="A3441" s="32"/>
    </row>
    <row r="3442" spans="1:1" s="54" customFormat="1">
      <c r="A3442" s="32"/>
    </row>
    <row r="3443" spans="1:1" s="54" customFormat="1">
      <c r="A3443" s="32"/>
    </row>
    <row r="3444" spans="1:1" s="54" customFormat="1">
      <c r="A3444" s="32"/>
    </row>
    <row r="3445" spans="1:1" s="54" customFormat="1">
      <c r="A3445" s="32"/>
    </row>
    <row r="3446" spans="1:1" s="54" customFormat="1">
      <c r="A3446" s="32"/>
    </row>
    <row r="3447" spans="1:1" s="54" customFormat="1">
      <c r="A3447" s="32"/>
    </row>
    <row r="3448" spans="1:1" s="54" customFormat="1">
      <c r="A3448" s="32"/>
    </row>
    <row r="3449" spans="1:1" s="54" customFormat="1">
      <c r="A3449" s="32"/>
    </row>
    <row r="3450" spans="1:1" s="54" customFormat="1">
      <c r="A3450" s="32"/>
    </row>
    <row r="3451" spans="1:1" s="54" customFormat="1">
      <c r="A3451" s="32"/>
    </row>
    <row r="3452" spans="1:1" s="54" customFormat="1">
      <c r="A3452" s="32"/>
    </row>
    <row r="3453" spans="1:1" s="54" customFormat="1">
      <c r="A3453" s="32"/>
    </row>
    <row r="3454" spans="1:1" s="54" customFormat="1">
      <c r="A3454" s="32"/>
    </row>
    <row r="3455" spans="1:1" s="54" customFormat="1">
      <c r="A3455" s="32"/>
    </row>
    <row r="3456" spans="1:1" s="54" customFormat="1">
      <c r="A3456" s="32"/>
    </row>
    <row r="3457" spans="1:1" s="54" customFormat="1">
      <c r="A3457" s="32"/>
    </row>
    <row r="3458" spans="1:1" s="54" customFormat="1">
      <c r="A3458" s="32"/>
    </row>
    <row r="3459" spans="1:1" s="54" customFormat="1">
      <c r="A3459" s="32"/>
    </row>
    <row r="3460" spans="1:1" s="54" customFormat="1">
      <c r="A3460" s="32"/>
    </row>
    <row r="3461" spans="1:1" s="54" customFormat="1">
      <c r="A3461" s="32"/>
    </row>
    <row r="3462" spans="1:1" s="54" customFormat="1">
      <c r="A3462" s="32"/>
    </row>
    <row r="3463" spans="1:1" s="54" customFormat="1">
      <c r="A3463" s="32"/>
    </row>
    <row r="3464" spans="1:1" s="54" customFormat="1">
      <c r="A3464" s="32"/>
    </row>
    <row r="3465" spans="1:1" s="54" customFormat="1">
      <c r="A3465" s="32"/>
    </row>
    <row r="3466" spans="1:1" s="54" customFormat="1">
      <c r="A3466" s="32"/>
    </row>
    <row r="3467" spans="1:1" s="54" customFormat="1">
      <c r="A3467" s="32"/>
    </row>
    <row r="3468" spans="1:1" s="54" customFormat="1">
      <c r="A3468" s="32"/>
    </row>
    <row r="3469" spans="1:1" s="54" customFormat="1">
      <c r="A3469" s="32"/>
    </row>
    <row r="3470" spans="1:1" s="54" customFormat="1">
      <c r="A3470" s="32"/>
    </row>
    <row r="3471" spans="1:1" s="54" customFormat="1">
      <c r="A3471" s="32"/>
    </row>
    <row r="3472" spans="1:1" s="54" customFormat="1">
      <c r="A3472" s="32"/>
    </row>
    <row r="3473" spans="1:1" s="54" customFormat="1">
      <c r="A3473" s="32"/>
    </row>
    <row r="3474" spans="1:1" s="54" customFormat="1">
      <c r="A3474" s="32"/>
    </row>
    <row r="3475" spans="1:1" s="54" customFormat="1">
      <c r="A3475" s="32"/>
    </row>
    <row r="3476" spans="1:1" s="54" customFormat="1">
      <c r="A3476" s="32"/>
    </row>
    <row r="3477" spans="1:1" s="54" customFormat="1">
      <c r="A3477" s="32"/>
    </row>
    <row r="3478" spans="1:1" s="54" customFormat="1">
      <c r="A3478" s="32"/>
    </row>
    <row r="3479" spans="1:1" s="54" customFormat="1">
      <c r="A3479" s="32"/>
    </row>
    <row r="3480" spans="1:1" s="54" customFormat="1">
      <c r="A3480" s="32"/>
    </row>
    <row r="3481" spans="1:1" s="54" customFormat="1">
      <c r="A3481" s="32"/>
    </row>
    <row r="3482" spans="1:1" s="54" customFormat="1">
      <c r="A3482" s="32"/>
    </row>
    <row r="3483" spans="1:1" s="54" customFormat="1">
      <c r="A3483" s="32"/>
    </row>
    <row r="3484" spans="1:1" s="54" customFormat="1">
      <c r="A3484" s="32"/>
    </row>
    <row r="3485" spans="1:1" s="54" customFormat="1">
      <c r="A3485" s="32"/>
    </row>
    <row r="3486" spans="1:1" s="54" customFormat="1">
      <c r="A3486" s="32"/>
    </row>
    <row r="3487" spans="1:1" s="54" customFormat="1">
      <c r="A3487" s="32"/>
    </row>
    <row r="3488" spans="1:1" s="54" customFormat="1">
      <c r="A3488" s="32"/>
    </row>
    <row r="3489" spans="1:1" s="54" customFormat="1">
      <c r="A3489" s="32"/>
    </row>
    <row r="3490" spans="1:1" s="54" customFormat="1">
      <c r="A3490" s="32"/>
    </row>
    <row r="3491" spans="1:1" s="54" customFormat="1">
      <c r="A3491" s="32"/>
    </row>
    <row r="3492" spans="1:1" s="54" customFormat="1">
      <c r="A3492" s="32"/>
    </row>
    <row r="3493" spans="1:1" s="54" customFormat="1">
      <c r="A3493" s="32"/>
    </row>
    <row r="3494" spans="1:1" s="54" customFormat="1">
      <c r="A3494" s="32"/>
    </row>
    <row r="3495" spans="1:1" s="54" customFormat="1">
      <c r="A3495" s="32"/>
    </row>
    <row r="3496" spans="1:1" s="54" customFormat="1">
      <c r="A3496" s="32"/>
    </row>
    <row r="3497" spans="1:1" s="54" customFormat="1">
      <c r="A3497" s="32"/>
    </row>
    <row r="3498" spans="1:1" s="54" customFormat="1">
      <c r="A3498" s="32"/>
    </row>
    <row r="3499" spans="1:1" s="54" customFormat="1">
      <c r="A3499" s="32"/>
    </row>
    <row r="3500" spans="1:1" s="54" customFormat="1">
      <c r="A3500" s="32"/>
    </row>
    <row r="3501" spans="1:1" s="54" customFormat="1">
      <c r="A3501" s="32"/>
    </row>
    <row r="3502" spans="1:1" s="54" customFormat="1">
      <c r="A3502" s="32"/>
    </row>
    <row r="3503" spans="1:1" s="54" customFormat="1">
      <c r="A3503" s="32"/>
    </row>
    <row r="3504" spans="1:1" s="54" customFormat="1">
      <c r="A3504" s="32"/>
    </row>
    <row r="3505" spans="1:1" s="54" customFormat="1">
      <c r="A3505" s="32"/>
    </row>
    <row r="3506" spans="1:1" s="54" customFormat="1">
      <c r="A3506" s="32"/>
    </row>
    <row r="3507" spans="1:1" s="54" customFormat="1">
      <c r="A3507" s="32"/>
    </row>
    <row r="3508" spans="1:1" s="54" customFormat="1">
      <c r="A3508" s="32"/>
    </row>
    <row r="3509" spans="1:1" s="54" customFormat="1">
      <c r="A3509" s="32"/>
    </row>
    <row r="3510" spans="1:1" s="54" customFormat="1">
      <c r="A3510" s="32"/>
    </row>
    <row r="3511" spans="1:1" s="54" customFormat="1">
      <c r="A3511" s="32"/>
    </row>
    <row r="3512" spans="1:1" s="54" customFormat="1">
      <c r="A3512" s="32"/>
    </row>
    <row r="3513" spans="1:1" s="54" customFormat="1">
      <c r="A3513" s="32"/>
    </row>
    <row r="3514" spans="1:1" s="54" customFormat="1">
      <c r="A3514" s="32"/>
    </row>
    <row r="3515" spans="1:1" s="54" customFormat="1">
      <c r="A3515" s="32"/>
    </row>
    <row r="3516" spans="1:1" s="54" customFormat="1">
      <c r="A3516" s="32"/>
    </row>
    <row r="3517" spans="1:1" s="54" customFormat="1">
      <c r="A3517" s="32"/>
    </row>
    <row r="3518" spans="1:1" s="54" customFormat="1">
      <c r="A3518" s="32"/>
    </row>
    <row r="3519" spans="1:1" s="54" customFormat="1">
      <c r="A3519" s="32"/>
    </row>
    <row r="3520" spans="1:1" s="54" customFormat="1">
      <c r="A3520" s="32"/>
    </row>
    <row r="3521" spans="1:1" s="54" customFormat="1">
      <c r="A3521" s="32"/>
    </row>
    <row r="3522" spans="1:1" s="54" customFormat="1">
      <c r="A3522" s="32"/>
    </row>
    <row r="3523" spans="1:1" s="54" customFormat="1">
      <c r="A3523" s="32"/>
    </row>
    <row r="3524" spans="1:1" s="54" customFormat="1">
      <c r="A3524" s="32"/>
    </row>
    <row r="3525" spans="1:1" s="54" customFormat="1">
      <c r="A3525" s="32"/>
    </row>
    <row r="3526" spans="1:1" s="54" customFormat="1">
      <c r="A3526" s="32"/>
    </row>
    <row r="3527" spans="1:1" s="54" customFormat="1">
      <c r="A3527" s="32"/>
    </row>
    <row r="3528" spans="1:1" s="54" customFormat="1">
      <c r="A3528" s="32"/>
    </row>
    <row r="3529" spans="1:1" s="54" customFormat="1">
      <c r="A3529" s="32"/>
    </row>
    <row r="3530" spans="1:1" s="54" customFormat="1">
      <c r="A3530" s="32"/>
    </row>
    <row r="3531" spans="1:1" s="54" customFormat="1">
      <c r="A3531" s="32"/>
    </row>
    <row r="3532" spans="1:1" s="54" customFormat="1">
      <c r="A3532" s="32"/>
    </row>
    <row r="3533" spans="1:1" s="54" customFormat="1">
      <c r="A3533" s="32"/>
    </row>
    <row r="3534" spans="1:1" s="54" customFormat="1">
      <c r="A3534" s="32"/>
    </row>
    <row r="3535" spans="1:1" s="54" customFormat="1">
      <c r="A3535" s="32"/>
    </row>
    <row r="3536" spans="1:1" s="54" customFormat="1">
      <c r="A3536" s="32"/>
    </row>
    <row r="3537" spans="1:1" s="54" customFormat="1">
      <c r="A3537" s="32"/>
    </row>
    <row r="3538" spans="1:1" s="54" customFormat="1">
      <c r="A3538" s="32"/>
    </row>
    <row r="3539" spans="1:1" s="54" customFormat="1">
      <c r="A3539" s="32"/>
    </row>
    <row r="3540" spans="1:1" s="54" customFormat="1">
      <c r="A3540" s="32"/>
    </row>
    <row r="3541" spans="1:1" s="54" customFormat="1">
      <c r="A3541" s="32"/>
    </row>
    <row r="3542" spans="1:1" s="54" customFormat="1">
      <c r="A3542" s="32"/>
    </row>
    <row r="3543" spans="1:1" s="54" customFormat="1">
      <c r="A3543" s="32"/>
    </row>
    <row r="3544" spans="1:1" s="54" customFormat="1">
      <c r="A3544" s="32"/>
    </row>
    <row r="3545" spans="1:1" s="54" customFormat="1">
      <c r="A3545" s="32"/>
    </row>
    <row r="3546" spans="1:1" s="54" customFormat="1">
      <c r="A3546" s="32"/>
    </row>
    <row r="3547" spans="1:1" s="54" customFormat="1">
      <c r="A3547" s="32"/>
    </row>
    <row r="3548" spans="1:1" s="54" customFormat="1">
      <c r="A3548" s="32"/>
    </row>
    <row r="3549" spans="1:1" s="54" customFormat="1">
      <c r="A3549" s="32"/>
    </row>
    <row r="3550" spans="1:1" s="54" customFormat="1">
      <c r="A3550" s="32"/>
    </row>
    <row r="3551" spans="1:1" s="54" customFormat="1">
      <c r="A3551" s="32"/>
    </row>
    <row r="3552" spans="1:1" s="54" customFormat="1">
      <c r="A3552" s="32"/>
    </row>
    <row r="3553" spans="1:1" s="54" customFormat="1">
      <c r="A3553" s="32"/>
    </row>
    <row r="3554" spans="1:1" s="54" customFormat="1">
      <c r="A3554" s="32"/>
    </row>
    <row r="3555" spans="1:1" s="54" customFormat="1">
      <c r="A3555" s="32"/>
    </row>
    <row r="3556" spans="1:1" s="54" customFormat="1">
      <c r="A3556" s="32"/>
    </row>
    <row r="3557" spans="1:1" s="54" customFormat="1">
      <c r="A3557" s="32"/>
    </row>
    <row r="3558" spans="1:1" s="54" customFormat="1">
      <c r="A3558" s="32"/>
    </row>
    <row r="3559" spans="1:1" s="54" customFormat="1">
      <c r="A3559" s="32"/>
    </row>
    <row r="3560" spans="1:1" s="54" customFormat="1">
      <c r="A3560" s="32"/>
    </row>
    <row r="3561" spans="1:1" s="54" customFormat="1">
      <c r="A3561" s="32"/>
    </row>
    <row r="3562" spans="1:1" s="54" customFormat="1">
      <c r="A3562" s="32"/>
    </row>
    <row r="3563" spans="1:1" s="54" customFormat="1">
      <c r="A3563" s="32"/>
    </row>
    <row r="3564" spans="1:1" s="54" customFormat="1">
      <c r="A3564" s="32"/>
    </row>
    <row r="3565" spans="1:1" s="54" customFormat="1">
      <c r="A3565" s="32"/>
    </row>
    <row r="3566" spans="1:1" s="54" customFormat="1">
      <c r="A3566" s="32"/>
    </row>
    <row r="3567" spans="1:1" s="54" customFormat="1">
      <c r="A3567" s="32"/>
    </row>
    <row r="3568" spans="1:1" s="54" customFormat="1">
      <c r="A3568" s="32"/>
    </row>
    <row r="3569" spans="1:1" s="54" customFormat="1">
      <c r="A3569" s="32"/>
    </row>
    <row r="3570" spans="1:1" s="54" customFormat="1">
      <c r="A3570" s="32"/>
    </row>
    <row r="3571" spans="1:1" s="54" customFormat="1">
      <c r="A3571" s="32"/>
    </row>
    <row r="3572" spans="1:1" s="54" customFormat="1">
      <c r="A3572" s="32"/>
    </row>
    <row r="3573" spans="1:1" s="54" customFormat="1">
      <c r="A3573" s="32"/>
    </row>
    <row r="3574" spans="1:1" s="54" customFormat="1">
      <c r="A3574" s="32"/>
    </row>
    <row r="3575" spans="1:1" s="54" customFormat="1">
      <c r="A3575" s="32"/>
    </row>
    <row r="3576" spans="1:1" s="54" customFormat="1">
      <c r="A3576" s="32"/>
    </row>
    <row r="3577" spans="1:1" s="54" customFormat="1">
      <c r="A3577" s="32"/>
    </row>
    <row r="3578" spans="1:1" s="54" customFormat="1">
      <c r="A3578" s="32"/>
    </row>
    <row r="3579" spans="1:1" s="54" customFormat="1">
      <c r="A3579" s="32"/>
    </row>
    <row r="3580" spans="1:1" s="54" customFormat="1">
      <c r="A3580" s="32"/>
    </row>
    <row r="3581" spans="1:1" s="54" customFormat="1">
      <c r="A3581" s="32"/>
    </row>
    <row r="3582" spans="1:1" s="54" customFormat="1">
      <c r="A3582" s="32"/>
    </row>
    <row r="3583" spans="1:1" s="54" customFormat="1">
      <c r="A3583" s="32"/>
    </row>
    <row r="3584" spans="1:1" s="54" customFormat="1">
      <c r="A3584" s="32"/>
    </row>
    <row r="3585" spans="1:1" s="54" customFormat="1">
      <c r="A3585" s="32"/>
    </row>
    <row r="3586" spans="1:1" s="54" customFormat="1">
      <c r="A3586" s="32"/>
    </row>
    <row r="3587" spans="1:1" s="54" customFormat="1">
      <c r="A3587" s="32"/>
    </row>
    <row r="3588" spans="1:1" s="54" customFormat="1">
      <c r="A3588" s="32"/>
    </row>
    <row r="3589" spans="1:1" s="54" customFormat="1">
      <c r="A3589" s="32"/>
    </row>
    <row r="3590" spans="1:1" s="54" customFormat="1">
      <c r="A3590" s="32"/>
    </row>
    <row r="3591" spans="1:1" s="54" customFormat="1">
      <c r="A3591" s="32"/>
    </row>
    <row r="3592" spans="1:1" s="54" customFormat="1">
      <c r="A3592" s="32"/>
    </row>
    <row r="3593" spans="1:1" s="54" customFormat="1">
      <c r="A3593" s="32"/>
    </row>
    <row r="3594" spans="1:1" s="54" customFormat="1">
      <c r="A3594" s="32"/>
    </row>
    <row r="3595" spans="1:1" s="54" customFormat="1">
      <c r="A3595" s="32"/>
    </row>
    <row r="3596" spans="1:1" s="54" customFormat="1">
      <c r="A3596" s="32"/>
    </row>
    <row r="3597" spans="1:1" s="54" customFormat="1">
      <c r="A3597" s="32"/>
    </row>
    <row r="3598" spans="1:1" s="54" customFormat="1">
      <c r="A3598" s="32"/>
    </row>
    <row r="3599" spans="1:1" s="54" customFormat="1">
      <c r="A3599" s="32"/>
    </row>
    <row r="3600" spans="1:1" s="54" customFormat="1">
      <c r="A3600" s="32"/>
    </row>
    <row r="3601" spans="1:1" s="54" customFormat="1">
      <c r="A3601" s="32"/>
    </row>
    <row r="3602" spans="1:1" s="54" customFormat="1">
      <c r="A3602" s="32"/>
    </row>
    <row r="3603" spans="1:1" s="54" customFormat="1">
      <c r="A3603" s="32"/>
    </row>
    <row r="3604" spans="1:1" s="54" customFormat="1">
      <c r="A3604" s="32"/>
    </row>
    <row r="3605" spans="1:1" s="54" customFormat="1">
      <c r="A3605" s="32"/>
    </row>
    <row r="3606" spans="1:1" s="54" customFormat="1">
      <c r="A3606" s="32"/>
    </row>
    <row r="3607" spans="1:1" s="54" customFormat="1">
      <c r="A3607" s="32"/>
    </row>
    <row r="3608" spans="1:1" s="54" customFormat="1">
      <c r="A3608" s="32"/>
    </row>
  </sheetData>
  <sheetProtection password="DB02" sheet="1" objects="1" scenarios="1"/>
  <customSheetViews>
    <customSheetView guid="{8B6F97DF-C947-48D2-9784-61CE00853B70}" outlineSymbols="0" zeroValues="0" showRuler="0">
      <selection activeCell="B2" sqref="B2"/>
      <colBreaks count="1" manualBreakCount="1">
        <brk id="15" max="1048575" man="1"/>
      </colBreaks>
      <pageMargins left="0.43307086614173229" right="0.78740157480314965" top="0.82677165354330717" bottom="0.98425196850393704" header="0.51181102362204722" footer="0.51181102362204722"/>
      <pageSetup paperSize="9" scale="98" orientation="landscape" r:id="rId1"/>
      <headerFooter alignWithMargins="0">
        <oddFooter>&amp;C&amp;F&amp;R&amp;3-10-2003</oddFooter>
      </headerFooter>
    </customSheetView>
  </customSheetViews>
  <phoneticPr fontId="33" type="noConversion"/>
  <pageMargins left="0.25" right="0.25" top="0.75" bottom="0.75" header="0.3" footer="0.3"/>
  <pageSetup paperSize="9" fitToHeight="0" orientation="landscape" r:id="rId2"/>
  <headerFooter alignWithMargins="0">
    <oddFooter>&amp;C&amp;F&amp;R&amp;3-10-2003</oddFooter>
  </headerFooter>
  <colBreaks count="1" manualBreakCount="1">
    <brk id="15" max="1048575" man="1"/>
  </colBreaks>
  <drawing r:id="rId3"/>
  <legacyDrawing r:id="rId4"/>
  <oleObjects>
    <mc:AlternateContent xmlns:mc="http://schemas.openxmlformats.org/markup-compatibility/2006">
      <mc:Choice Requires="x14">
        <oleObject progId="WangImage.Document" shapeId="3076" r:id="rId5">
          <objectPr defaultSize="0" autoPict="0" r:id="rId6">
            <anchor moveWithCells="1" sizeWithCells="1">
              <from>
                <xdr:col>13</xdr:col>
                <xdr:colOff>561975</xdr:colOff>
                <xdr:row>1</xdr:row>
                <xdr:rowOff>28575</xdr:rowOff>
              </from>
              <to>
                <xdr:col>15</xdr:col>
                <xdr:colOff>590550</xdr:colOff>
                <xdr:row>6</xdr:row>
                <xdr:rowOff>57150</xdr:rowOff>
              </to>
            </anchor>
          </objectPr>
        </oleObject>
      </mc:Choice>
      <mc:Fallback>
        <oleObject progId="WangImage.Document" shapeId="3076" r:id="rId5"/>
      </mc:Fallback>
    </mc:AlternateContent>
  </oleObjects>
  <mc:AlternateContent xmlns:mc="http://schemas.openxmlformats.org/markup-compatibility/2006">
    <mc:Choice Requires="x14">
      <controls>
        <mc:AlternateContent xmlns:mc="http://schemas.openxmlformats.org/markup-compatibility/2006">
          <mc:Choice Requires="x14">
            <control shapeId="3073" r:id="rId7" name="Button 1">
              <controlPr defaultSize="0" print="0" autoFill="0" autoPict="0" macro="[0]!Rekenblad">
                <anchor moveWithCells="1" sizeWithCells="1">
                  <from>
                    <xdr:col>11</xdr:col>
                    <xdr:colOff>514350</xdr:colOff>
                    <xdr:row>7</xdr:row>
                    <xdr:rowOff>66675</xdr:rowOff>
                  </from>
                  <to>
                    <xdr:col>13</xdr:col>
                    <xdr:colOff>552450</xdr:colOff>
                    <xdr:row>9</xdr:row>
                    <xdr:rowOff>123825</xdr:rowOff>
                  </to>
                </anchor>
              </controlPr>
            </control>
          </mc:Choice>
        </mc:AlternateContent>
        <mc:AlternateContent xmlns:mc="http://schemas.openxmlformats.org/markup-compatibility/2006">
          <mc:Choice Requires="x14">
            <control shapeId="3074" r:id="rId8" name="Button 2">
              <controlPr defaultSize="0" print="0" autoFill="0" autoPict="0" macro="[0]!Printen2">
                <anchor moveWithCells="1" sizeWithCells="1">
                  <from>
                    <xdr:col>14</xdr:col>
                    <xdr:colOff>152400</xdr:colOff>
                    <xdr:row>7</xdr:row>
                    <xdr:rowOff>57150</xdr:rowOff>
                  </from>
                  <to>
                    <xdr:col>15</xdr:col>
                    <xdr:colOff>361950</xdr:colOff>
                    <xdr:row>9</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pageSetUpPr fitToPage="1"/>
  </sheetPr>
  <dimension ref="A1:T665"/>
  <sheetViews>
    <sheetView zoomScale="84" zoomScaleNormal="84" workbookViewId="0">
      <pane ySplit="5" topLeftCell="A6" activePane="bottomLeft" state="frozen"/>
      <selection pane="bottomLeft" activeCell="L36" sqref="L36"/>
    </sheetView>
  </sheetViews>
  <sheetFormatPr defaultColWidth="9.140625" defaultRowHeight="15"/>
  <cols>
    <col min="1" max="1" width="19.140625" style="159" bestFit="1" customWidth="1"/>
    <col min="2" max="8" width="4.28515625" style="159" customWidth="1"/>
    <col min="9" max="9" width="36.7109375" style="159" bestFit="1" customWidth="1"/>
    <col min="10" max="10" width="8.42578125" style="159" bestFit="1" customWidth="1"/>
    <col min="11" max="11" width="11.140625" style="159" bestFit="1" customWidth="1"/>
    <col min="12" max="16" width="12.7109375" style="159" customWidth="1"/>
    <col min="17" max="17" width="3" style="159" customWidth="1"/>
    <col min="18" max="18" width="14.42578125" style="159" bestFit="1" customWidth="1"/>
    <col min="19" max="19" width="9.140625" style="159"/>
    <col min="20" max="20" width="24.42578125" style="159" customWidth="1"/>
    <col min="21" max="16384" width="9.140625" style="159"/>
  </cols>
  <sheetData>
    <row r="1" spans="1:20" ht="16.5" customHeight="1" thickBot="1">
      <c r="A1" s="156" t="s">
        <v>801</v>
      </c>
      <c r="B1" s="439" t="s">
        <v>800</v>
      </c>
      <c r="C1" s="440"/>
      <c r="D1" s="440"/>
      <c r="E1" s="440"/>
      <c r="F1" s="440"/>
      <c r="G1" s="440"/>
      <c r="H1" s="441"/>
      <c r="I1" s="157" t="s">
        <v>749</v>
      </c>
      <c r="J1" s="158" t="s">
        <v>750</v>
      </c>
      <c r="K1" s="442" t="s">
        <v>944</v>
      </c>
      <c r="L1" s="443"/>
      <c r="M1" s="443"/>
      <c r="N1" s="443"/>
      <c r="O1" s="443"/>
      <c r="P1" s="444"/>
      <c r="R1" s="425" t="s">
        <v>817</v>
      </c>
      <c r="S1" s="426"/>
      <c r="T1" s="427"/>
    </row>
    <row r="2" spans="1:20" ht="15" customHeight="1">
      <c r="A2" s="160" t="s">
        <v>787</v>
      </c>
      <c r="B2" s="455" t="s">
        <v>799</v>
      </c>
      <c r="C2" s="456"/>
      <c r="D2" s="456"/>
      <c r="E2" s="456"/>
      <c r="F2" s="456"/>
      <c r="G2" s="456"/>
      <c r="H2" s="457"/>
      <c r="I2" s="445" t="s">
        <v>798</v>
      </c>
      <c r="J2" s="446"/>
      <c r="K2" s="221" t="s">
        <v>797</v>
      </c>
      <c r="L2" s="222" t="s">
        <v>846</v>
      </c>
      <c r="M2" s="223"/>
      <c r="N2" s="223"/>
      <c r="O2" s="223"/>
      <c r="P2" s="224"/>
      <c r="R2" s="159" t="s">
        <v>818</v>
      </c>
      <c r="S2" s="159">
        <f>Rekenblad!B35</f>
        <v>1</v>
      </c>
    </row>
    <row r="3" spans="1:20" ht="15" customHeight="1">
      <c r="A3" s="161" t="s">
        <v>786</v>
      </c>
      <c r="B3" s="458"/>
      <c r="C3" s="459"/>
      <c r="D3" s="459"/>
      <c r="E3" s="459"/>
      <c r="F3" s="459"/>
      <c r="G3" s="459"/>
      <c r="H3" s="460"/>
      <c r="I3" s="447"/>
      <c r="J3" s="448"/>
      <c r="K3" s="451" t="s">
        <v>796</v>
      </c>
      <c r="L3" s="453" t="s">
        <v>795</v>
      </c>
      <c r="M3" s="453" t="s">
        <v>794</v>
      </c>
      <c r="N3" s="453" t="s">
        <v>793</v>
      </c>
      <c r="O3" s="453" t="s">
        <v>792</v>
      </c>
      <c r="P3" s="428" t="s">
        <v>791</v>
      </c>
      <c r="R3" s="159" t="s">
        <v>819</v>
      </c>
      <c r="S3" s="159">
        <f>Rekenblad!B36</f>
        <v>1</v>
      </c>
    </row>
    <row r="4" spans="1:20" ht="15.75" customHeight="1" thickBot="1">
      <c r="A4" s="161" t="s">
        <v>754</v>
      </c>
      <c r="B4" s="162">
        <v>1</v>
      </c>
      <c r="C4" s="163">
        <v>2</v>
      </c>
      <c r="D4" s="163">
        <v>3</v>
      </c>
      <c r="E4" s="163">
        <v>4</v>
      </c>
      <c r="F4" s="163">
        <v>5</v>
      </c>
      <c r="G4" s="163">
        <v>6</v>
      </c>
      <c r="H4" s="164" t="s">
        <v>715</v>
      </c>
      <c r="I4" s="447"/>
      <c r="J4" s="448"/>
      <c r="K4" s="452"/>
      <c r="L4" s="454"/>
      <c r="M4" s="454"/>
      <c r="N4" s="454"/>
      <c r="O4" s="454"/>
      <c r="P4" s="429"/>
      <c r="R4" s="419" t="s">
        <v>845</v>
      </c>
      <c r="S4" s="420"/>
      <c r="T4" s="421"/>
    </row>
    <row r="5" spans="1:20" ht="15.75" customHeight="1" thickBot="1">
      <c r="A5" s="165" t="s">
        <v>790</v>
      </c>
      <c r="B5" s="166" t="s">
        <v>655</v>
      </c>
      <c r="C5" s="167" t="s">
        <v>322</v>
      </c>
      <c r="D5" s="167" t="s">
        <v>323</v>
      </c>
      <c r="E5" s="167" t="s">
        <v>656</v>
      </c>
      <c r="F5" s="167" t="s">
        <v>324</v>
      </c>
      <c r="G5" s="167" t="s">
        <v>325</v>
      </c>
      <c r="H5" s="168" t="s">
        <v>657</v>
      </c>
      <c r="I5" s="449"/>
      <c r="J5" s="450"/>
      <c r="K5" s="225" t="s">
        <v>789</v>
      </c>
      <c r="L5" s="226">
        <v>1</v>
      </c>
      <c r="M5" s="226">
        <v>2</v>
      </c>
      <c r="N5" s="226">
        <v>3</v>
      </c>
      <c r="O5" s="226">
        <v>4</v>
      </c>
      <c r="P5" s="227">
        <v>5</v>
      </c>
      <c r="R5" s="422"/>
      <c r="S5" s="423"/>
      <c r="T5" s="424"/>
    </row>
    <row r="6" spans="1:20" ht="15.75" customHeight="1">
      <c r="A6" s="169" t="s">
        <v>787</v>
      </c>
      <c r="B6" s="170" t="s">
        <v>788</v>
      </c>
      <c r="C6" s="171"/>
      <c r="D6" s="171"/>
      <c r="E6" s="171"/>
      <c r="F6" s="171"/>
      <c r="G6" s="171"/>
      <c r="H6" s="172"/>
      <c r="I6" s="173" t="s">
        <v>804</v>
      </c>
      <c r="J6" s="174" t="s">
        <v>642</v>
      </c>
      <c r="K6" s="175" t="s">
        <v>780</v>
      </c>
      <c r="L6" s="274">
        <f>'[2]&lt; 50% slechte bodem'!$E$15</f>
        <v>46.74</v>
      </c>
      <c r="M6" s="274">
        <f>'[2]&lt; 50% slechte bodem'!$E$15</f>
        <v>46.74</v>
      </c>
      <c r="N6" s="274">
        <f>'[2]60-70% slechte bodem'!$E$15</f>
        <v>46.74</v>
      </c>
      <c r="O6" s="274">
        <f>'[2]&lt; 50% slechte bodem'!$E$15</f>
        <v>46.74</v>
      </c>
      <c r="P6" s="275">
        <f>'[2]&lt; 50% slechte bodem'!$E$15</f>
        <v>46.74</v>
      </c>
      <c r="R6" s="176">
        <f>IF($S$2=1,INDEX($L$6:$P$45,,$S$3),0)+R14</f>
        <v>46.74</v>
      </c>
      <c r="S6" s="177" t="s">
        <v>820</v>
      </c>
    </row>
    <row r="7" spans="1:20">
      <c r="A7" s="178" t="s">
        <v>787</v>
      </c>
      <c r="B7" s="179" t="s">
        <v>788</v>
      </c>
      <c r="C7" s="180"/>
      <c r="D7" s="180"/>
      <c r="E7" s="180"/>
      <c r="F7" s="180"/>
      <c r="G7" s="180"/>
      <c r="H7" s="181"/>
      <c r="I7" s="182" t="s">
        <v>805</v>
      </c>
      <c r="J7" s="183" t="s">
        <v>642</v>
      </c>
      <c r="K7" s="184" t="s">
        <v>780</v>
      </c>
      <c r="L7" s="276">
        <f>'[2]&lt; 50% slechte bodem'!$F$15</f>
        <v>38.200000000000003</v>
      </c>
      <c r="M7" s="276">
        <f>'[2]50-60% slechte bodem'!$F$15</f>
        <v>38.200000000000003</v>
      </c>
      <c r="N7" s="276">
        <f>'[2]60-70% slechte bodem'!$F$15</f>
        <v>38.200000000000003</v>
      </c>
      <c r="O7" s="276">
        <f>'[2]70-80% slechte bodem'!$F$15</f>
        <v>38.200000000000003</v>
      </c>
      <c r="P7" s="277">
        <f>'[2]&gt; 80% slechte bodem'!$F$15</f>
        <v>38.200000000000003</v>
      </c>
      <c r="R7" s="176">
        <f t="shared" ref="R7" si="0">IF($S$2=1,INDEX($L$6:$P$45,,$S$3),0)+R15</f>
        <v>38.200000000000003</v>
      </c>
      <c r="S7" s="177" t="s">
        <v>821</v>
      </c>
    </row>
    <row r="8" spans="1:20">
      <c r="A8" s="178" t="s">
        <v>787</v>
      </c>
      <c r="B8" s="179" t="s">
        <v>788</v>
      </c>
      <c r="C8" s="180"/>
      <c r="D8" s="180"/>
      <c r="E8" s="180"/>
      <c r="F8" s="180"/>
      <c r="G8" s="180"/>
      <c r="H8" s="181"/>
      <c r="I8" s="182" t="s">
        <v>806</v>
      </c>
      <c r="J8" s="183" t="s">
        <v>642</v>
      </c>
      <c r="K8" s="184" t="s">
        <v>780</v>
      </c>
      <c r="L8" s="276">
        <f>'[2]&lt; 50% slechte bodem'!$G$15</f>
        <v>33.94</v>
      </c>
      <c r="M8" s="276">
        <f>'[2]50-60% slechte bodem'!$G$15</f>
        <v>33.94</v>
      </c>
      <c r="N8" s="276">
        <f>'[2]60-70% slechte bodem'!$G$15</f>
        <v>33.94</v>
      </c>
      <c r="O8" s="276">
        <f>'[2]70-80% slechte bodem'!$G$15</f>
        <v>33.94</v>
      </c>
      <c r="P8" s="277">
        <f>'[2]&gt; 80% slechte bodem'!$G$15</f>
        <v>33.94</v>
      </c>
      <c r="R8" s="176">
        <f>IF($S$2=1,INDEX($L$6:$P$45,,$S$3),0)</f>
        <v>33.94</v>
      </c>
      <c r="S8" s="177"/>
    </row>
    <row r="9" spans="1:20">
      <c r="A9" s="178" t="s">
        <v>787</v>
      </c>
      <c r="B9" s="179" t="s">
        <v>788</v>
      </c>
      <c r="C9" s="180"/>
      <c r="D9" s="180"/>
      <c r="E9" s="180"/>
      <c r="F9" s="180"/>
      <c r="G9" s="180"/>
      <c r="H9" s="181"/>
      <c r="I9" s="182" t="s">
        <v>807</v>
      </c>
      <c r="J9" s="183" t="s">
        <v>642</v>
      </c>
      <c r="K9" s="184" t="s">
        <v>780</v>
      </c>
      <c r="L9" s="276">
        <f>'[2]&lt; 50% slechte bodem'!$H$15</f>
        <v>37.200000000000003</v>
      </c>
      <c r="M9" s="276">
        <f>'[2]50-60% slechte bodem'!$H$15</f>
        <v>37.200000000000003</v>
      </c>
      <c r="N9" s="276">
        <f>'[2]60-70% slechte bodem'!$H$15</f>
        <v>37.200000000000003</v>
      </c>
      <c r="O9" s="276">
        <f>'[2]70-80% slechte bodem'!$H$15</f>
        <v>37.200000000000003</v>
      </c>
      <c r="P9" s="277">
        <f>'[2]&gt; 80% slechte bodem'!$H$15</f>
        <v>37.200000000000003</v>
      </c>
      <c r="R9" s="176">
        <f>IF($S$2=1,INDEX($L$6:$P$45,,$S$3),0)+R16</f>
        <v>37.200000000000003</v>
      </c>
      <c r="S9" s="177" t="s">
        <v>822</v>
      </c>
    </row>
    <row r="10" spans="1:20">
      <c r="A10" s="178" t="s">
        <v>787</v>
      </c>
      <c r="B10" s="179" t="s">
        <v>788</v>
      </c>
      <c r="C10" s="180"/>
      <c r="D10" s="180"/>
      <c r="E10" s="180"/>
      <c r="F10" s="180"/>
      <c r="G10" s="180"/>
      <c r="H10" s="181"/>
      <c r="I10" s="182" t="s">
        <v>808</v>
      </c>
      <c r="J10" s="183" t="s">
        <v>642</v>
      </c>
      <c r="K10" s="184" t="s">
        <v>780</v>
      </c>
      <c r="L10" s="276">
        <f>'[2]&lt; 50% slechte bodem'!$I$15</f>
        <v>28.67</v>
      </c>
      <c r="M10" s="276">
        <f>'[2]50-60% slechte bodem'!$I$15</f>
        <v>28.67</v>
      </c>
      <c r="N10" s="276">
        <f>'[2]60-70% slechte bodem'!$I$15</f>
        <v>28.67</v>
      </c>
      <c r="O10" s="276">
        <f>'[2]70-80% slechte bodem'!$I$15</f>
        <v>28.67</v>
      </c>
      <c r="P10" s="277">
        <f>'[2]&gt; 80% slechte bodem'!$I$15</f>
        <v>28.67</v>
      </c>
      <c r="R10" s="176">
        <f>IF($S$2=1,INDEX($L$6:$P$45,,$S$3),0)+R17</f>
        <v>28.67</v>
      </c>
      <c r="S10" s="177" t="s">
        <v>823</v>
      </c>
    </row>
    <row r="11" spans="1:20">
      <c r="A11" s="178" t="s">
        <v>787</v>
      </c>
      <c r="B11" s="179" t="s">
        <v>788</v>
      </c>
      <c r="C11" s="180"/>
      <c r="D11" s="180"/>
      <c r="E11" s="180"/>
      <c r="F11" s="180"/>
      <c r="G11" s="180"/>
      <c r="H11" s="181"/>
      <c r="I11" s="185" t="s">
        <v>809</v>
      </c>
      <c r="J11" s="183" t="s">
        <v>642</v>
      </c>
      <c r="K11" s="184" t="s">
        <v>780</v>
      </c>
      <c r="L11" s="276">
        <f>'[2]&lt; 50% slechte bodem'!$J$15</f>
        <v>26.96</v>
      </c>
      <c r="M11" s="276">
        <f>'[2]50-60% slechte bodem'!$J$15</f>
        <v>26.96</v>
      </c>
      <c r="N11" s="276">
        <f>'[2]60-70% slechte bodem'!$J$15</f>
        <v>26.96</v>
      </c>
      <c r="O11" s="276">
        <f>'[2]70-80% slechte bodem'!$J$15</f>
        <v>26.96</v>
      </c>
      <c r="P11" s="277">
        <f>'[2]&gt; 80% slechte bodem'!$J$15</f>
        <v>26.96</v>
      </c>
      <c r="R11" s="176">
        <f>IF($S$2=1,INDEX($L$6:$P$45,,$S$3),0)</f>
        <v>26.96</v>
      </c>
      <c r="S11" s="177"/>
    </row>
    <row r="12" spans="1:20">
      <c r="A12" s="178" t="s">
        <v>787</v>
      </c>
      <c r="B12" s="179" t="s">
        <v>788</v>
      </c>
      <c r="C12" s="180"/>
      <c r="D12" s="180"/>
      <c r="E12" s="180"/>
      <c r="F12" s="180"/>
      <c r="G12" s="180"/>
      <c r="H12" s="181"/>
      <c r="I12" s="182" t="s">
        <v>326</v>
      </c>
      <c r="J12" s="183" t="s">
        <v>643</v>
      </c>
      <c r="K12" s="184" t="s">
        <v>780</v>
      </c>
      <c r="L12" s="276">
        <f>'[2]&lt; 50% slechte bodem'!$K$15</f>
        <v>17.489999999999998</v>
      </c>
      <c r="M12" s="276">
        <f>'[2]50-60% slechte bodem'!$K$15</f>
        <v>17.489999999999998</v>
      </c>
      <c r="N12" s="276">
        <f>'[2]60-70% slechte bodem'!$K$15</f>
        <v>17.489999999999998</v>
      </c>
      <c r="O12" s="276">
        <f>'[2]70-80% slechte bodem'!$K$15</f>
        <v>17.489999999999998</v>
      </c>
      <c r="P12" s="277">
        <f>'[2]&gt; 80% slechte bodem'!$K$15</f>
        <v>17.489999999999998</v>
      </c>
      <c r="R12" s="176">
        <f>IF($S$2=1,INDEX($L$6:$P$45,,$S$3),0)+R18</f>
        <v>17.489999999999998</v>
      </c>
      <c r="S12" s="177" t="s">
        <v>824</v>
      </c>
    </row>
    <row r="13" spans="1:20">
      <c r="A13" s="178" t="s">
        <v>787</v>
      </c>
      <c r="B13" s="179" t="s">
        <v>788</v>
      </c>
      <c r="C13" s="180"/>
      <c r="D13" s="180"/>
      <c r="E13" s="180"/>
      <c r="F13" s="180"/>
      <c r="G13" s="180"/>
      <c r="H13" s="181"/>
      <c r="I13" s="182" t="s">
        <v>776</v>
      </c>
      <c r="J13" s="183" t="s">
        <v>643</v>
      </c>
      <c r="K13" s="184" t="s">
        <v>780</v>
      </c>
      <c r="L13" s="276">
        <f>'[2]&lt; 50% slechte bodem'!$L$15</f>
        <v>13.93</v>
      </c>
      <c r="M13" s="276">
        <f>'[2]50-60% slechte bodem'!$L$15</f>
        <v>13.93</v>
      </c>
      <c r="N13" s="276">
        <f>'[2]60-70% slechte bodem'!$L$15</f>
        <v>13.93</v>
      </c>
      <c r="O13" s="276">
        <f>'[2]70-80% slechte bodem'!$L$15</f>
        <v>13.93</v>
      </c>
      <c r="P13" s="277">
        <f>'[2]&gt; 80% slechte bodem'!$L$15</f>
        <v>13.93</v>
      </c>
      <c r="R13" s="176">
        <f>IF($S$2=1,INDEX($L$6:$P$45,,$S$3),0)+R19</f>
        <v>13.93</v>
      </c>
      <c r="S13" s="177" t="s">
        <v>825</v>
      </c>
    </row>
    <row r="14" spans="1:20">
      <c r="A14" s="178" t="s">
        <v>787</v>
      </c>
      <c r="B14" s="179"/>
      <c r="C14" s="180"/>
      <c r="D14" s="180"/>
      <c r="E14" s="180" t="s">
        <v>788</v>
      </c>
      <c r="F14" s="180"/>
      <c r="G14" s="180"/>
      <c r="H14" s="181"/>
      <c r="I14" s="185" t="s">
        <v>804</v>
      </c>
      <c r="J14" s="183" t="s">
        <v>642</v>
      </c>
      <c r="K14" s="184" t="s">
        <v>780</v>
      </c>
      <c r="L14" s="276">
        <f>ROUND('[2]&lt; 50% slechte bodem'!$E$15/2/1.2,2)</f>
        <v>19.48</v>
      </c>
      <c r="M14" s="276">
        <f>ROUND('[2]50-60% slechte bodem'!$E$15/2/1.2,2)</f>
        <v>19.48</v>
      </c>
      <c r="N14" s="276">
        <f>ROUND('[2]60-70% slechte bodem'!$E$15/2/1.2,2)</f>
        <v>19.48</v>
      </c>
      <c r="O14" s="276">
        <f>ROUND('[2]70-80% slechte bodem'!$E$15/2/1.2,2)</f>
        <v>19.48</v>
      </c>
      <c r="P14" s="277">
        <f>ROUND('[2]&gt; 80% slechte bodem'!$E$15/2/1.2,2)</f>
        <v>19.48</v>
      </c>
      <c r="R14" s="176">
        <f>IF($S$2=4,INDEX($L$6:$P$45,,$S$3),0)</f>
        <v>0</v>
      </c>
      <c r="S14" s="177" t="s">
        <v>826</v>
      </c>
    </row>
    <row r="15" spans="1:20" ht="15" customHeight="1">
      <c r="A15" s="178" t="s">
        <v>787</v>
      </c>
      <c r="B15" s="179"/>
      <c r="C15" s="180"/>
      <c r="D15" s="180"/>
      <c r="E15" s="180" t="s">
        <v>788</v>
      </c>
      <c r="F15" s="180"/>
      <c r="G15" s="180"/>
      <c r="H15" s="181"/>
      <c r="I15" s="185" t="s">
        <v>805</v>
      </c>
      <c r="J15" s="183" t="s">
        <v>642</v>
      </c>
      <c r="K15" s="184" t="s">
        <v>780</v>
      </c>
      <c r="L15" s="276">
        <f>ROUND('[2]&lt; 50% slechte bodem'!$F$15/2/1.2,2)</f>
        <v>15.92</v>
      </c>
      <c r="M15" s="276">
        <f>ROUND('[2]50-60% slechte bodem'!$F$15/2/1.2,2)</f>
        <v>15.92</v>
      </c>
      <c r="N15" s="276">
        <f>ROUND('[2]60-70% slechte bodem'!$F$15/2/1.2,2)</f>
        <v>15.92</v>
      </c>
      <c r="O15" s="276">
        <f>ROUND('[2]70-80% slechte bodem'!$F$15/2/1.2,2)</f>
        <v>15.92</v>
      </c>
      <c r="P15" s="277">
        <f>ROUND('[2]&gt; 80% slechte bodem'!$F$15/2/1.2,2)</f>
        <v>15.92</v>
      </c>
      <c r="R15" s="176">
        <f t="shared" ref="R15:R19" si="1">IF($S$2=4,INDEX($L$6:$P$45,,$S$3),0)</f>
        <v>0</v>
      </c>
      <c r="S15" s="177" t="s">
        <v>827</v>
      </c>
    </row>
    <row r="16" spans="1:20" ht="15" customHeight="1">
      <c r="A16" s="178" t="s">
        <v>787</v>
      </c>
      <c r="B16" s="179"/>
      <c r="C16" s="180"/>
      <c r="D16" s="180"/>
      <c r="E16" s="180" t="s">
        <v>788</v>
      </c>
      <c r="F16" s="180"/>
      <c r="G16" s="180"/>
      <c r="H16" s="181"/>
      <c r="I16" s="185" t="s">
        <v>807</v>
      </c>
      <c r="J16" s="183" t="s">
        <v>642</v>
      </c>
      <c r="K16" s="184" t="s">
        <v>780</v>
      </c>
      <c r="L16" s="276">
        <f>ROUND('[2]&lt; 50% slechte bodem'!$H$15/2/1.2,2)</f>
        <v>15.5</v>
      </c>
      <c r="M16" s="276">
        <f>ROUND('[2]50-60% slechte bodem'!$H$15/2/1.2,2)</f>
        <v>15.5</v>
      </c>
      <c r="N16" s="276">
        <f>ROUND('[2]60-70% slechte bodem'!$H$15/2/1.2,2)</f>
        <v>15.5</v>
      </c>
      <c r="O16" s="276">
        <f>ROUND('[2]70-80% slechte bodem'!$H$15/2/1.2,2)</f>
        <v>15.5</v>
      </c>
      <c r="P16" s="277">
        <f>ROUND('[2]&gt; 80% slechte bodem'!$H$15/2/1.2,2)</f>
        <v>15.5</v>
      </c>
      <c r="Q16" s="186"/>
      <c r="R16" s="176">
        <f t="shared" si="1"/>
        <v>0</v>
      </c>
      <c r="S16" s="177" t="s">
        <v>828</v>
      </c>
    </row>
    <row r="17" spans="1:19">
      <c r="A17" s="178" t="s">
        <v>787</v>
      </c>
      <c r="B17" s="179"/>
      <c r="C17" s="180"/>
      <c r="D17" s="180"/>
      <c r="E17" s="180" t="s">
        <v>788</v>
      </c>
      <c r="F17" s="180"/>
      <c r="G17" s="180"/>
      <c r="H17" s="181"/>
      <c r="I17" s="185" t="s">
        <v>808</v>
      </c>
      <c r="J17" s="183" t="s">
        <v>642</v>
      </c>
      <c r="K17" s="184" t="s">
        <v>780</v>
      </c>
      <c r="L17" s="276">
        <f>ROUND('[2]&lt; 50% slechte bodem'!$I$15/2/1.2,2)</f>
        <v>11.95</v>
      </c>
      <c r="M17" s="276">
        <f>ROUND('[2]50-60% slechte bodem'!$I$15/2/1.2,2)</f>
        <v>11.95</v>
      </c>
      <c r="N17" s="276">
        <f>ROUND('[2]60-70% slechte bodem'!$I$15/2/1.2,2)</f>
        <v>11.95</v>
      </c>
      <c r="O17" s="276">
        <f>ROUND('[2]70-80% slechte bodem'!$I$15/2/1.2,2)</f>
        <v>11.95</v>
      </c>
      <c r="P17" s="277">
        <f>ROUND('[2]&gt; 80% slechte bodem'!$I$15/2/1.2,2)</f>
        <v>11.95</v>
      </c>
      <c r="Q17" s="186"/>
      <c r="R17" s="176">
        <f t="shared" si="1"/>
        <v>0</v>
      </c>
      <c r="S17" s="177" t="s">
        <v>829</v>
      </c>
    </row>
    <row r="18" spans="1:19">
      <c r="A18" s="178" t="s">
        <v>787</v>
      </c>
      <c r="B18" s="179"/>
      <c r="C18" s="180"/>
      <c r="D18" s="180"/>
      <c r="E18" s="180" t="s">
        <v>788</v>
      </c>
      <c r="F18" s="180"/>
      <c r="G18" s="180"/>
      <c r="H18" s="181"/>
      <c r="I18" s="185" t="s">
        <v>326</v>
      </c>
      <c r="J18" s="187" t="s">
        <v>643</v>
      </c>
      <c r="K18" s="184" t="s">
        <v>780</v>
      </c>
      <c r="L18" s="276">
        <f>ROUND('[2]&lt; 50% slechte bodem'!$K$15/2/1.2,2)</f>
        <v>7.29</v>
      </c>
      <c r="M18" s="276">
        <f>ROUND('[2]50-60% slechte bodem'!$K$15/2/1.2,2)</f>
        <v>7.29</v>
      </c>
      <c r="N18" s="276">
        <f>ROUND('[2]60-70% slechte bodem'!$K$15/2/1.2,2)</f>
        <v>7.29</v>
      </c>
      <c r="O18" s="276">
        <f>ROUND('[2]70-80% slechte bodem'!$K$15/2/1.2,2)</f>
        <v>7.29</v>
      </c>
      <c r="P18" s="277">
        <f>ROUND('[2]&gt; 80% slechte bodem'!$K$15/2/1.2,2)</f>
        <v>7.29</v>
      </c>
      <c r="Q18" s="186"/>
      <c r="R18" s="176">
        <f t="shared" si="1"/>
        <v>0</v>
      </c>
      <c r="S18" s="177" t="s">
        <v>830</v>
      </c>
    </row>
    <row r="19" spans="1:19">
      <c r="A19" s="178" t="s">
        <v>787</v>
      </c>
      <c r="B19" s="179"/>
      <c r="C19" s="180"/>
      <c r="D19" s="180"/>
      <c r="E19" s="180" t="s">
        <v>788</v>
      </c>
      <c r="F19" s="180"/>
      <c r="G19" s="180"/>
      <c r="H19" s="181"/>
      <c r="I19" s="185" t="s">
        <v>776</v>
      </c>
      <c r="J19" s="187" t="s">
        <v>643</v>
      </c>
      <c r="K19" s="184" t="s">
        <v>780</v>
      </c>
      <c r="L19" s="276">
        <f>ROUND('[2]&lt; 50% slechte bodem'!$L$15/2/1.2,2)</f>
        <v>5.8</v>
      </c>
      <c r="M19" s="276">
        <f>ROUND('[2]50-60% slechte bodem'!$L$15/2/1.2,2)</f>
        <v>5.8</v>
      </c>
      <c r="N19" s="276">
        <f>ROUND('[2]60-70% slechte bodem'!$L$15/2/1.2,2)</f>
        <v>5.8</v>
      </c>
      <c r="O19" s="276">
        <f>ROUND('[2]70-80% slechte bodem'!$L$15/2/1.2,2)</f>
        <v>5.8</v>
      </c>
      <c r="P19" s="277">
        <f>ROUND('[2]&gt; 80% slechte bodem'!$L$15/2/1.2,2)</f>
        <v>5.8</v>
      </c>
      <c r="Q19" s="186"/>
      <c r="R19" s="176">
        <f t="shared" si="1"/>
        <v>0</v>
      </c>
      <c r="S19" s="177" t="s">
        <v>831</v>
      </c>
    </row>
    <row r="20" spans="1:19">
      <c r="A20" s="178" t="s">
        <v>787</v>
      </c>
      <c r="B20" s="179"/>
      <c r="C20" s="180"/>
      <c r="D20" s="180"/>
      <c r="E20" s="180"/>
      <c r="F20" s="180"/>
      <c r="G20" s="180"/>
      <c r="H20" s="181" t="s">
        <v>781</v>
      </c>
      <c r="I20" s="185" t="s">
        <v>885</v>
      </c>
      <c r="J20" s="187" t="s">
        <v>886</v>
      </c>
      <c r="K20" s="184" t="s">
        <v>780</v>
      </c>
      <c r="L20" s="276">
        <f>'[2]&lt; 50% slechte bodem'!$M$15*15</f>
        <v>43.95</v>
      </c>
      <c r="M20" s="276">
        <f>'[2]50-60% slechte bodem'!$M$15*15</f>
        <v>43.95</v>
      </c>
      <c r="N20" s="276">
        <f>'[2]60-70% slechte bodem'!$M$15*15</f>
        <v>43.95</v>
      </c>
      <c r="O20" s="276">
        <f>'[2]70-80% slechte bodem'!$M$15*15</f>
        <v>43.95</v>
      </c>
      <c r="P20" s="277">
        <f>'[2]&gt; 80% slechte bodem'!$M$15*15</f>
        <v>43.95</v>
      </c>
      <c r="Q20" s="186"/>
      <c r="R20" s="176">
        <f t="shared" ref="R20:R21" si="2">INDEX($L$6:$P$45,,$S$3)</f>
        <v>43.95</v>
      </c>
      <c r="S20" s="177"/>
    </row>
    <row r="21" spans="1:19" ht="15" customHeight="1">
      <c r="A21" s="178" t="s">
        <v>787</v>
      </c>
      <c r="B21" s="179"/>
      <c r="C21" s="180"/>
      <c r="D21" s="180"/>
      <c r="E21" s="180"/>
      <c r="F21" s="180"/>
      <c r="G21" s="180"/>
      <c r="H21" s="181" t="s">
        <v>781</v>
      </c>
      <c r="I21" s="185" t="s">
        <v>887</v>
      </c>
      <c r="J21" s="187" t="s">
        <v>642</v>
      </c>
      <c r="K21" s="184" t="s">
        <v>780</v>
      </c>
      <c r="L21" s="276">
        <f>'[2]&lt; 50% slechte bodem'!$M$15</f>
        <v>2.93</v>
      </c>
      <c r="M21" s="276">
        <f>'[2]50-60% slechte bodem'!$M$15</f>
        <v>2.93</v>
      </c>
      <c r="N21" s="276">
        <f>'[2]60-70% slechte bodem'!$M$15</f>
        <v>2.93</v>
      </c>
      <c r="O21" s="276">
        <f>'[2]70-80% slechte bodem'!$M$15</f>
        <v>2.93</v>
      </c>
      <c r="P21" s="277">
        <f>'[2]&gt; 80% slechte bodem'!$M$15</f>
        <v>2.93</v>
      </c>
      <c r="Q21" s="186"/>
      <c r="R21" s="176">
        <f t="shared" si="2"/>
        <v>2.93</v>
      </c>
    </row>
    <row r="22" spans="1:19" ht="15" customHeight="1">
      <c r="A22" s="188" t="s">
        <v>786</v>
      </c>
      <c r="B22" s="189" t="s">
        <v>781</v>
      </c>
      <c r="C22" s="190"/>
      <c r="D22" s="190" t="s">
        <v>781</v>
      </c>
      <c r="E22" s="190"/>
      <c r="F22" s="190"/>
      <c r="G22" s="190" t="s">
        <v>781</v>
      </c>
      <c r="H22" s="191"/>
      <c r="I22" s="192" t="s">
        <v>804</v>
      </c>
      <c r="J22" s="193" t="s">
        <v>642</v>
      </c>
      <c r="K22" s="194" t="s">
        <v>783</v>
      </c>
      <c r="L22" s="276">
        <f>'[2]&lt; 50% slechte bodem'!$E$16</f>
        <v>3.46</v>
      </c>
      <c r="M22" s="276">
        <f>'[2]50-60% slechte bodem'!$E$16</f>
        <v>3.9</v>
      </c>
      <c r="N22" s="276">
        <f>'[2]60-70% slechte bodem'!$E$16</f>
        <v>5.23</v>
      </c>
      <c r="O22" s="276">
        <f>'[2]70-80% slechte bodem'!$E$16</f>
        <v>7.97</v>
      </c>
      <c r="P22" s="277">
        <f>'[2]&gt; 80% slechte bodem'!$E$16</f>
        <v>8.8800000000000008</v>
      </c>
      <c r="R22" s="176">
        <f>IF(OR($S$2=1,$S$2=3,$S$2=4,$S$2=6),INDEX($L$6:$P$45,,$S$3),0)</f>
        <v>3.46</v>
      </c>
    </row>
    <row r="23" spans="1:19">
      <c r="A23" s="188" t="s">
        <v>786</v>
      </c>
      <c r="B23" s="189" t="s">
        <v>781</v>
      </c>
      <c r="C23" s="190"/>
      <c r="D23" s="190" t="s">
        <v>781</v>
      </c>
      <c r="E23" s="190"/>
      <c r="F23" s="190"/>
      <c r="G23" s="190" t="s">
        <v>781</v>
      </c>
      <c r="H23" s="191"/>
      <c r="I23" s="192" t="s">
        <v>805</v>
      </c>
      <c r="J23" s="193" t="s">
        <v>642</v>
      </c>
      <c r="K23" s="194" t="s">
        <v>783</v>
      </c>
      <c r="L23" s="276">
        <f>'[2]&lt; 50% slechte bodem'!$F$16</f>
        <v>2.83</v>
      </c>
      <c r="M23" s="276">
        <f>'[2]50-60% slechte bodem'!$F$16</f>
        <v>3.19</v>
      </c>
      <c r="N23" s="276">
        <f>'[2]60-70% slechte bodem'!$F$16</f>
        <v>4.28</v>
      </c>
      <c r="O23" s="276">
        <f>'[2]70-80% slechte bodem'!$F$16</f>
        <v>6.51</v>
      </c>
      <c r="P23" s="277">
        <f>'[2]&gt; 80% slechte bodem'!$F$16</f>
        <v>7.26</v>
      </c>
      <c r="R23" s="176">
        <f>IF(OR($S$2=1,$S$2=3,$S$2=4,$S$2=6),INDEX($L$6:$P$45,,$S$3),0)</f>
        <v>2.83</v>
      </c>
    </row>
    <row r="24" spans="1:19">
      <c r="A24" s="188" t="s">
        <v>786</v>
      </c>
      <c r="B24" s="189" t="s">
        <v>781</v>
      </c>
      <c r="C24" s="190"/>
      <c r="D24" s="190"/>
      <c r="E24" s="190"/>
      <c r="F24" s="190"/>
      <c r="G24" s="190"/>
      <c r="H24" s="191"/>
      <c r="I24" s="192" t="s">
        <v>888</v>
      </c>
      <c r="J24" s="193" t="s">
        <v>642</v>
      </c>
      <c r="K24" s="194" t="s">
        <v>783</v>
      </c>
      <c r="L24" s="276">
        <f>'[2]&lt; 50% slechte bodem'!$G$16</f>
        <v>2.5099999999999998</v>
      </c>
      <c r="M24" s="276">
        <f>'[2]50-60% slechte bodem'!$G$16</f>
        <v>2.83</v>
      </c>
      <c r="N24" s="276">
        <f>'[2]60-70% slechte bodem'!$G$16</f>
        <v>3.8</v>
      </c>
      <c r="O24" s="276">
        <f>'[2]70-80% slechte bodem'!$G$16</f>
        <v>5.79</v>
      </c>
      <c r="P24" s="277">
        <f>'[2]&gt; 80% slechte bodem'!$G$16</f>
        <v>6.45</v>
      </c>
      <c r="R24" s="176">
        <f>IF($S$2=1,INDEX($L$6:$P$45,,$S$3),0)</f>
        <v>2.5099999999999998</v>
      </c>
    </row>
    <row r="25" spans="1:19">
      <c r="A25" s="188" t="s">
        <v>786</v>
      </c>
      <c r="B25" s="189" t="s">
        <v>781</v>
      </c>
      <c r="C25" s="190"/>
      <c r="D25" s="190" t="s">
        <v>781</v>
      </c>
      <c r="E25" s="190"/>
      <c r="F25" s="190"/>
      <c r="G25" s="190" t="s">
        <v>781</v>
      </c>
      <c r="H25" s="191"/>
      <c r="I25" s="192" t="s">
        <v>807</v>
      </c>
      <c r="J25" s="193" t="s">
        <v>642</v>
      </c>
      <c r="K25" s="194" t="s">
        <v>783</v>
      </c>
      <c r="L25" s="276">
        <f>'[2]&lt; 50% slechte bodem'!$H$16</f>
        <v>1.92</v>
      </c>
      <c r="M25" s="276">
        <f>'[2]50-60% slechte bodem'!$H$16</f>
        <v>2.2000000000000002</v>
      </c>
      <c r="N25" s="276">
        <f>'[2]60-70% slechte bodem'!$H$16</f>
        <v>3.05</v>
      </c>
      <c r="O25" s="276">
        <f>'[2]70-80% slechte bodem'!$H$16</f>
        <v>5.0199999999999996</v>
      </c>
      <c r="P25" s="277">
        <f>'[2]&gt; 80% slechte bodem'!$H$16</f>
        <v>5.67</v>
      </c>
      <c r="R25" s="176">
        <f>IF(OR($S$2=1,$S$2=3,$S$2=4,$S$2=6),INDEX($L$6:$P$45,,$S$3),0)</f>
        <v>1.92</v>
      </c>
    </row>
    <row r="26" spans="1:19">
      <c r="A26" s="188" t="s">
        <v>786</v>
      </c>
      <c r="B26" s="189" t="s">
        <v>781</v>
      </c>
      <c r="C26" s="190"/>
      <c r="D26" s="190" t="s">
        <v>781</v>
      </c>
      <c r="E26" s="190"/>
      <c r="F26" s="190"/>
      <c r="G26" s="190" t="s">
        <v>781</v>
      </c>
      <c r="H26" s="191"/>
      <c r="I26" s="192" t="s">
        <v>808</v>
      </c>
      <c r="J26" s="193" t="s">
        <v>642</v>
      </c>
      <c r="K26" s="194" t="s">
        <v>783</v>
      </c>
      <c r="L26" s="276">
        <f>'[2]&lt; 50% slechte bodem'!$I$16</f>
        <v>1.48</v>
      </c>
      <c r="M26" s="276">
        <f>'[2]50-60% slechte bodem'!$I$16</f>
        <v>1.7</v>
      </c>
      <c r="N26" s="276">
        <f>'[2]60-70% slechte bodem'!$I$16</f>
        <v>2.35</v>
      </c>
      <c r="O26" s="276">
        <f>'[2]70-80% slechte bodem'!$I$16</f>
        <v>3.87</v>
      </c>
      <c r="P26" s="277">
        <f>'[2]&gt; 80% slechte bodem'!$I$16</f>
        <v>4.37</v>
      </c>
      <c r="R26" s="176">
        <f>IF(OR($S$2=1,$S$2=3,$S$2=4,$S$2=6),INDEX($L$6:$P$45,,$S$3),0)</f>
        <v>1.48</v>
      </c>
    </row>
    <row r="27" spans="1:19">
      <c r="A27" s="188" t="s">
        <v>786</v>
      </c>
      <c r="B27" s="189" t="s">
        <v>781</v>
      </c>
      <c r="C27" s="190"/>
      <c r="D27" s="190"/>
      <c r="E27" s="190"/>
      <c r="F27" s="190"/>
      <c r="G27" s="190"/>
      <c r="H27" s="191"/>
      <c r="I27" s="192" t="s">
        <v>809</v>
      </c>
      <c r="J27" s="193" t="s">
        <v>642</v>
      </c>
      <c r="K27" s="194" t="s">
        <v>783</v>
      </c>
      <c r="L27" s="276">
        <f>'[2]&lt; 50% slechte bodem'!$J$16</f>
        <v>1.39</v>
      </c>
      <c r="M27" s="276">
        <f>'[2]50-60% slechte bodem'!$J$16</f>
        <v>1.59</v>
      </c>
      <c r="N27" s="276">
        <f>'[2]60-70% slechte bodem'!$J$16</f>
        <v>2.21</v>
      </c>
      <c r="O27" s="276">
        <f>'[2]70-80% slechte bodem'!$J$16</f>
        <v>3.64</v>
      </c>
      <c r="P27" s="277">
        <f>'[2]&gt; 80% slechte bodem'!$J$16</f>
        <v>4.1100000000000003</v>
      </c>
      <c r="R27" s="176">
        <f>IF($S$2=1,INDEX($L$6:$P$45,,$S$3),0)</f>
        <v>1.39</v>
      </c>
    </row>
    <row r="28" spans="1:19">
      <c r="A28" s="178" t="s">
        <v>754</v>
      </c>
      <c r="B28" s="179" t="s">
        <v>781</v>
      </c>
      <c r="C28" s="180" t="s">
        <v>781</v>
      </c>
      <c r="D28" s="180" t="s">
        <v>781</v>
      </c>
      <c r="E28" s="180"/>
      <c r="F28" s="180"/>
      <c r="G28" s="180"/>
      <c r="H28" s="181"/>
      <c r="I28" s="182" t="s">
        <v>804</v>
      </c>
      <c r="J28" s="183" t="s">
        <v>785</v>
      </c>
      <c r="K28" s="184" t="s">
        <v>783</v>
      </c>
      <c r="L28" s="276">
        <f>'[2]&lt; 50% slechte bodem'!$E$17</f>
        <v>12.62</v>
      </c>
      <c r="M28" s="276">
        <f>'[2]50-60% slechte bodem'!$E$17</f>
        <v>17.75</v>
      </c>
      <c r="N28" s="276">
        <f>'[2]60-70% slechte bodem'!$E$17</f>
        <v>33.130000000000003</v>
      </c>
      <c r="O28" s="276">
        <f>'[2]70-80% slechte bodem'!$E$17</f>
        <v>50.88</v>
      </c>
      <c r="P28" s="277">
        <f>'[2]&gt; 80% slechte bodem'!$E$17</f>
        <v>62.32</v>
      </c>
      <c r="R28" s="176">
        <f>IF($S$2&lt;4,INDEX($L$6:$P$45,,$S$3),0)</f>
        <v>12.62</v>
      </c>
    </row>
    <row r="29" spans="1:19">
      <c r="A29" s="178" t="s">
        <v>754</v>
      </c>
      <c r="B29" s="179" t="s">
        <v>781</v>
      </c>
      <c r="C29" s="180" t="s">
        <v>781</v>
      </c>
      <c r="D29" s="180" t="s">
        <v>781</v>
      </c>
      <c r="E29" s="180"/>
      <c r="F29" s="180"/>
      <c r="G29" s="180"/>
      <c r="H29" s="181"/>
      <c r="I29" s="182" t="s">
        <v>805</v>
      </c>
      <c r="J29" s="183" t="s">
        <v>784</v>
      </c>
      <c r="K29" s="184" t="s">
        <v>783</v>
      </c>
      <c r="L29" s="276">
        <f>'[2]&lt; 50% slechte bodem'!$F$18</f>
        <v>4.1900000000000004</v>
      </c>
      <c r="M29" s="276">
        <f>'[2]50-60% slechte bodem'!$F$18</f>
        <v>5.88</v>
      </c>
      <c r="N29" s="276">
        <f>'[2]60-70% slechte bodem'!$F$18</f>
        <v>10.96</v>
      </c>
      <c r="O29" s="276">
        <f>'[2]70-80% slechte bodem'!$F$18</f>
        <v>21.84</v>
      </c>
      <c r="P29" s="277">
        <f>'[2]&gt; 80% slechte bodem'!$F$18</f>
        <v>25.47</v>
      </c>
      <c r="R29" s="176">
        <f>IF($S$2&lt;4,INDEX($L$6:$P$45,,$S$3),0)</f>
        <v>4.1900000000000004</v>
      </c>
    </row>
    <row r="30" spans="1:19">
      <c r="A30" s="178" t="s">
        <v>754</v>
      </c>
      <c r="B30" s="179" t="s">
        <v>781</v>
      </c>
      <c r="C30" s="195"/>
      <c r="D30" s="195"/>
      <c r="E30" s="195"/>
      <c r="F30" s="195"/>
      <c r="G30" s="195"/>
      <c r="H30" s="196"/>
      <c r="I30" s="182" t="s">
        <v>806</v>
      </c>
      <c r="J30" s="183" t="s">
        <v>784</v>
      </c>
      <c r="K30" s="184" t="s">
        <v>783</v>
      </c>
      <c r="L30" s="276">
        <f>'[2]&lt; 50% slechte bodem'!$G$18</f>
        <v>3.72</v>
      </c>
      <c r="M30" s="276">
        <f>'[2]50-60% slechte bodem'!$G$18</f>
        <v>5.23</v>
      </c>
      <c r="N30" s="276">
        <f>'[2]60-70% slechte bodem'!$G$18</f>
        <v>9.74</v>
      </c>
      <c r="O30" s="276">
        <f>'[2]70-80% slechte bodem'!$G$18</f>
        <v>19.399999999999999</v>
      </c>
      <c r="P30" s="277">
        <f>'[2]&gt; 80% slechte bodem'!$G$18</f>
        <v>22.63</v>
      </c>
      <c r="R30" s="176">
        <f>IF($S$2=1,INDEX($L$6:$P$45,,$S$3),0)</f>
        <v>3.72</v>
      </c>
    </row>
    <row r="31" spans="1:19">
      <c r="A31" s="178" t="s">
        <v>754</v>
      </c>
      <c r="B31" s="179" t="s">
        <v>781</v>
      </c>
      <c r="C31" s="180" t="s">
        <v>781</v>
      </c>
      <c r="D31" s="180" t="s">
        <v>781</v>
      </c>
      <c r="E31" s="197"/>
      <c r="F31" s="197"/>
      <c r="G31" s="197"/>
      <c r="H31" s="198"/>
      <c r="I31" s="182" t="s">
        <v>807</v>
      </c>
      <c r="J31" s="183" t="s">
        <v>785</v>
      </c>
      <c r="K31" s="184" t="s">
        <v>783</v>
      </c>
      <c r="L31" s="276">
        <f>'[2]&lt; 50% slechte bodem'!$H$17</f>
        <v>0</v>
      </c>
      <c r="M31" s="276">
        <f>'[2]50-60% slechte bodem'!$H$17</f>
        <v>1.26</v>
      </c>
      <c r="N31" s="276">
        <f>'[2]60-70% slechte bodem'!$H$17</f>
        <v>5.0199999999999996</v>
      </c>
      <c r="O31" s="276">
        <f>'[2]70-80% slechte bodem'!$H$17</f>
        <v>14.44</v>
      </c>
      <c r="P31" s="277">
        <f>'[2]&gt; 80% slechte bodem'!$H$17</f>
        <v>17.579999999999998</v>
      </c>
      <c r="R31" s="176">
        <f>IF($S$2&lt;4,INDEX($L$6:$P$45,,$S$3),0)</f>
        <v>0</v>
      </c>
    </row>
    <row r="32" spans="1:19">
      <c r="A32" s="178" t="s">
        <v>754</v>
      </c>
      <c r="B32" s="179" t="s">
        <v>781</v>
      </c>
      <c r="C32" s="180" t="s">
        <v>781</v>
      </c>
      <c r="D32" s="180" t="s">
        <v>781</v>
      </c>
      <c r="E32" s="197"/>
      <c r="F32" s="197"/>
      <c r="G32" s="197"/>
      <c r="H32" s="198"/>
      <c r="I32" s="182" t="s">
        <v>808</v>
      </c>
      <c r="J32" s="183" t="s">
        <v>784</v>
      </c>
      <c r="K32" s="184" t="s">
        <v>783</v>
      </c>
      <c r="L32" s="276">
        <f>'[2]&lt; 50% slechte bodem'!$I$18</f>
        <v>0</v>
      </c>
      <c r="M32" s="276">
        <f>'[2]50-60% slechte bodem'!$I$18</f>
        <v>0.24</v>
      </c>
      <c r="N32" s="276">
        <f>'[2]60-70% slechte bodem'!$I$18</f>
        <v>0.97</v>
      </c>
      <c r="O32" s="276">
        <f>'[2]70-80% slechte bodem'!$I$18</f>
        <v>11.86</v>
      </c>
      <c r="P32" s="277">
        <f>'[2]&gt; 80% slechte bodem'!$I$18</f>
        <v>15.48</v>
      </c>
      <c r="R32" s="176">
        <f>IF($S$2&lt;4,INDEX($L$6:$P$45,,$S$3),0)</f>
        <v>0</v>
      </c>
    </row>
    <row r="33" spans="1:18">
      <c r="A33" s="178" t="s">
        <v>754</v>
      </c>
      <c r="B33" s="179" t="s">
        <v>781</v>
      </c>
      <c r="C33" s="197"/>
      <c r="D33" s="197"/>
      <c r="E33" s="197"/>
      <c r="F33" s="197"/>
      <c r="G33" s="197"/>
      <c r="H33" s="198"/>
      <c r="I33" s="182" t="s">
        <v>809</v>
      </c>
      <c r="J33" s="183" t="s">
        <v>784</v>
      </c>
      <c r="K33" s="184" t="s">
        <v>783</v>
      </c>
      <c r="L33" s="276">
        <f>'[2]&lt; 50% slechte bodem'!$J$18</f>
        <v>0</v>
      </c>
      <c r="M33" s="276">
        <f>'[2]50-60% slechte bodem'!$J$18</f>
        <v>0.23</v>
      </c>
      <c r="N33" s="276">
        <f>'[2]60-70% slechte bodem'!$J$18</f>
        <v>0.91</v>
      </c>
      <c r="O33" s="276">
        <f>'[2]70-80% slechte bodem'!$J$18</f>
        <v>11.15</v>
      </c>
      <c r="P33" s="277">
        <f>'[2]&gt; 80% slechte bodem'!$J$18</f>
        <v>14.56</v>
      </c>
      <c r="R33" s="176">
        <f>IF($S$2=1,INDEX($L$6:$P$45,,$S$3),0)</f>
        <v>0</v>
      </c>
    </row>
    <row r="34" spans="1:18">
      <c r="A34" s="199" t="s">
        <v>782</v>
      </c>
      <c r="B34" s="200" t="s">
        <v>781</v>
      </c>
      <c r="C34" s="201" t="s">
        <v>781</v>
      </c>
      <c r="D34" s="201" t="s">
        <v>781</v>
      </c>
      <c r="E34" s="201" t="s">
        <v>781</v>
      </c>
      <c r="F34" s="201" t="s">
        <v>781</v>
      </c>
      <c r="G34" s="201" t="s">
        <v>781</v>
      </c>
      <c r="H34" s="202"/>
      <c r="I34" s="203" t="s">
        <v>804</v>
      </c>
      <c r="J34" s="204" t="s">
        <v>642</v>
      </c>
      <c r="K34" s="205" t="s">
        <v>780</v>
      </c>
      <c r="L34" s="276">
        <f>'[2]&lt; 50% slechte bodem'!$E$19</f>
        <v>2.8</v>
      </c>
      <c r="M34" s="276">
        <f>'[2]50-60% slechte bodem'!$E$19</f>
        <v>2.8</v>
      </c>
      <c r="N34" s="276">
        <f>'[2]60-70% slechte bodem'!$E$19</f>
        <v>2.8</v>
      </c>
      <c r="O34" s="276">
        <f>'[2]70-80% slechte bodem'!$E$19</f>
        <v>2.8</v>
      </c>
      <c r="P34" s="277">
        <f>'[2]&gt; 80% slechte bodem'!$E$19</f>
        <v>2.8</v>
      </c>
      <c r="R34" s="176">
        <f t="shared" ref="R34:R45" si="3">INDEX($L$6:$P$45,,$S$3)</f>
        <v>2.8</v>
      </c>
    </row>
    <row r="35" spans="1:18">
      <c r="A35" s="199" t="s">
        <v>782</v>
      </c>
      <c r="B35" s="200" t="s">
        <v>781</v>
      </c>
      <c r="C35" s="201" t="s">
        <v>781</v>
      </c>
      <c r="D35" s="201" t="s">
        <v>781</v>
      </c>
      <c r="E35" s="201" t="s">
        <v>781</v>
      </c>
      <c r="F35" s="201" t="s">
        <v>781</v>
      </c>
      <c r="G35" s="201" t="s">
        <v>781</v>
      </c>
      <c r="H35" s="202"/>
      <c r="I35" s="203" t="s">
        <v>805</v>
      </c>
      <c r="J35" s="204" t="s">
        <v>642</v>
      </c>
      <c r="K35" s="205" t="s">
        <v>780</v>
      </c>
      <c r="L35" s="276">
        <f>'[2]&lt; 50% slechte bodem'!$F$19</f>
        <v>2.29</v>
      </c>
      <c r="M35" s="276">
        <f>'[2]50-60% slechte bodem'!$F$19</f>
        <v>2.29</v>
      </c>
      <c r="N35" s="276">
        <f>'[2]60-70% slechte bodem'!$F$19</f>
        <v>2.29</v>
      </c>
      <c r="O35" s="276">
        <f>'[2]70-80% slechte bodem'!$F$19</f>
        <v>2.29</v>
      </c>
      <c r="P35" s="277">
        <f>'[2]&gt; 80% slechte bodem'!$F$19</f>
        <v>2.29</v>
      </c>
      <c r="R35" s="176">
        <f t="shared" si="3"/>
        <v>2.29</v>
      </c>
    </row>
    <row r="36" spans="1:18">
      <c r="A36" s="199" t="s">
        <v>782</v>
      </c>
      <c r="B36" s="200" t="s">
        <v>781</v>
      </c>
      <c r="C36" s="201"/>
      <c r="D36" s="201"/>
      <c r="E36" s="201"/>
      <c r="F36" s="201"/>
      <c r="G36" s="201"/>
      <c r="H36" s="202"/>
      <c r="I36" s="203" t="s">
        <v>888</v>
      </c>
      <c r="J36" s="204" t="s">
        <v>642</v>
      </c>
      <c r="K36" s="205" t="s">
        <v>780</v>
      </c>
      <c r="L36" s="276">
        <f>'[2]&lt; 50% slechte bodem'!$G$19</f>
        <v>2.04</v>
      </c>
      <c r="M36" s="276">
        <f>'[2]50-60% slechte bodem'!$G$19</f>
        <v>2.04</v>
      </c>
      <c r="N36" s="276">
        <f>'[2]60-70% slechte bodem'!$G$19</f>
        <v>2.04</v>
      </c>
      <c r="O36" s="276">
        <f>'[2]70-80% slechte bodem'!$G$19</f>
        <v>2.04</v>
      </c>
      <c r="P36" s="277">
        <f>'[2]&gt; 80% slechte bodem'!$G$19</f>
        <v>2.04</v>
      </c>
      <c r="R36" s="176">
        <f t="shared" si="3"/>
        <v>2.04</v>
      </c>
    </row>
    <row r="37" spans="1:18">
      <c r="A37" s="199" t="s">
        <v>782</v>
      </c>
      <c r="B37" s="200" t="s">
        <v>781</v>
      </c>
      <c r="C37" s="201" t="s">
        <v>781</v>
      </c>
      <c r="D37" s="201" t="s">
        <v>781</v>
      </c>
      <c r="E37" s="201" t="s">
        <v>781</v>
      </c>
      <c r="F37" s="201" t="s">
        <v>781</v>
      </c>
      <c r="G37" s="201" t="s">
        <v>781</v>
      </c>
      <c r="H37" s="202"/>
      <c r="I37" s="203" t="s">
        <v>807</v>
      </c>
      <c r="J37" s="204" t="s">
        <v>642</v>
      </c>
      <c r="K37" s="205" t="s">
        <v>780</v>
      </c>
      <c r="L37" s="276">
        <f>'[2]&lt; 50% slechte bodem'!$H$19</f>
        <v>2.23</v>
      </c>
      <c r="M37" s="276">
        <f>'[2]50-60% slechte bodem'!$H$19</f>
        <v>2.23</v>
      </c>
      <c r="N37" s="276">
        <f>'[2]60-70% slechte bodem'!$H$19</f>
        <v>2.23</v>
      </c>
      <c r="O37" s="276">
        <f>'[2]70-80% slechte bodem'!$H$19</f>
        <v>2.23</v>
      </c>
      <c r="P37" s="277">
        <f>'[2]&gt; 80% slechte bodem'!$H$19</f>
        <v>2.23</v>
      </c>
      <c r="R37" s="176">
        <f t="shared" si="3"/>
        <v>2.23</v>
      </c>
    </row>
    <row r="38" spans="1:18">
      <c r="A38" s="199" t="s">
        <v>782</v>
      </c>
      <c r="B38" s="200" t="s">
        <v>781</v>
      </c>
      <c r="C38" s="201" t="s">
        <v>781</v>
      </c>
      <c r="D38" s="201" t="s">
        <v>781</v>
      </c>
      <c r="E38" s="201" t="s">
        <v>781</v>
      </c>
      <c r="F38" s="201" t="s">
        <v>781</v>
      </c>
      <c r="G38" s="201" t="s">
        <v>781</v>
      </c>
      <c r="H38" s="202"/>
      <c r="I38" s="203" t="s">
        <v>808</v>
      </c>
      <c r="J38" s="204" t="s">
        <v>642</v>
      </c>
      <c r="K38" s="205" t="s">
        <v>780</v>
      </c>
      <c r="L38" s="276">
        <f>'[2]&lt; 50% slechte bodem'!$I$19</f>
        <v>1.72</v>
      </c>
      <c r="M38" s="276">
        <f>'[2]50-60% slechte bodem'!$I$19</f>
        <v>1.72</v>
      </c>
      <c r="N38" s="276">
        <f>'[2]60-70% slechte bodem'!$I$19</f>
        <v>1.72</v>
      </c>
      <c r="O38" s="276">
        <f>'[2]70-80% slechte bodem'!$I$19</f>
        <v>1.72</v>
      </c>
      <c r="P38" s="277">
        <f>'[2]&gt; 80% slechte bodem'!$I$19</f>
        <v>1.72</v>
      </c>
      <c r="R38" s="176">
        <f t="shared" si="3"/>
        <v>1.72</v>
      </c>
    </row>
    <row r="39" spans="1:18">
      <c r="A39" s="199" t="s">
        <v>782</v>
      </c>
      <c r="B39" s="200" t="s">
        <v>781</v>
      </c>
      <c r="C39" s="201"/>
      <c r="D39" s="201"/>
      <c r="E39" s="201"/>
      <c r="F39" s="201"/>
      <c r="G39" s="201"/>
      <c r="H39" s="202"/>
      <c r="I39" s="203" t="s">
        <v>809</v>
      </c>
      <c r="J39" s="204" t="s">
        <v>642</v>
      </c>
      <c r="K39" s="205" t="s">
        <v>780</v>
      </c>
      <c r="L39" s="276">
        <f>'[2]&lt; 50% slechte bodem'!$J$19</f>
        <v>1.62</v>
      </c>
      <c r="M39" s="276">
        <f>'[2]50-60% slechte bodem'!$J$19</f>
        <v>1.62</v>
      </c>
      <c r="N39" s="276">
        <f>'[2]60-70% slechte bodem'!$J$19</f>
        <v>1.62</v>
      </c>
      <c r="O39" s="276">
        <f>'[2]70-80% slechte bodem'!$J$19</f>
        <v>1.62</v>
      </c>
      <c r="P39" s="277">
        <f>'[2]&gt; 80% slechte bodem'!$J$19</f>
        <v>1.62</v>
      </c>
      <c r="R39" s="176">
        <f t="shared" si="3"/>
        <v>1.62</v>
      </c>
    </row>
    <row r="40" spans="1:18">
      <c r="A40" s="199" t="s">
        <v>782</v>
      </c>
      <c r="B40" s="200" t="s">
        <v>781</v>
      </c>
      <c r="C40" s="201" t="s">
        <v>781</v>
      </c>
      <c r="D40" s="201" t="s">
        <v>781</v>
      </c>
      <c r="E40" s="201" t="s">
        <v>781</v>
      </c>
      <c r="F40" s="201" t="s">
        <v>781</v>
      </c>
      <c r="G40" s="201" t="s">
        <v>781</v>
      </c>
      <c r="H40" s="202"/>
      <c r="I40" s="203" t="s">
        <v>326</v>
      </c>
      <c r="J40" s="204" t="s">
        <v>643</v>
      </c>
      <c r="K40" s="205" t="s">
        <v>780</v>
      </c>
      <c r="L40" s="276">
        <f>'[2]&lt; 50% slechte bodem'!$K$19</f>
        <v>1.05</v>
      </c>
      <c r="M40" s="276">
        <f>'[2]50-60% slechte bodem'!$K$19</f>
        <v>1.05</v>
      </c>
      <c r="N40" s="276">
        <f>'[2]60-70% slechte bodem'!$K$19</f>
        <v>1.05</v>
      </c>
      <c r="O40" s="276">
        <f>'[2]70-80% slechte bodem'!$K$19</f>
        <v>1.05</v>
      </c>
      <c r="P40" s="277">
        <f>'[2]&gt; 80% slechte bodem'!$K$19</f>
        <v>1.05</v>
      </c>
      <c r="R40" s="176">
        <f t="shared" si="3"/>
        <v>1.05</v>
      </c>
    </row>
    <row r="41" spans="1:18">
      <c r="A41" s="199" t="s">
        <v>782</v>
      </c>
      <c r="B41" s="200" t="s">
        <v>781</v>
      </c>
      <c r="C41" s="201" t="s">
        <v>781</v>
      </c>
      <c r="D41" s="201" t="s">
        <v>781</v>
      </c>
      <c r="E41" s="201" t="s">
        <v>781</v>
      </c>
      <c r="F41" s="201" t="s">
        <v>781</v>
      </c>
      <c r="G41" s="201" t="s">
        <v>781</v>
      </c>
      <c r="H41" s="202"/>
      <c r="I41" s="203" t="s">
        <v>776</v>
      </c>
      <c r="J41" s="204" t="s">
        <v>643</v>
      </c>
      <c r="K41" s="205" t="s">
        <v>780</v>
      </c>
      <c r="L41" s="276">
        <f>'[2]&lt; 50% slechte bodem'!$L$19</f>
        <v>0.84</v>
      </c>
      <c r="M41" s="276">
        <f>'[2]50-60% slechte bodem'!$L$19</f>
        <v>0.84</v>
      </c>
      <c r="N41" s="276">
        <f>'[2]60-70% slechte bodem'!$L$19</f>
        <v>0.84</v>
      </c>
      <c r="O41" s="276">
        <f>'[2]70-80% slechte bodem'!$L$19</f>
        <v>0.84</v>
      </c>
      <c r="P41" s="277">
        <f>'[2]&gt; 80% slechte bodem'!$L$19</f>
        <v>0.84</v>
      </c>
      <c r="R41" s="176">
        <f t="shared" si="3"/>
        <v>0.84</v>
      </c>
    </row>
    <row r="42" spans="1:18">
      <c r="A42" s="215" t="s">
        <v>782</v>
      </c>
      <c r="B42" s="216"/>
      <c r="C42" s="217"/>
      <c r="D42" s="217"/>
      <c r="E42" s="217"/>
      <c r="F42" s="217"/>
      <c r="G42" s="217"/>
      <c r="H42" s="201" t="s">
        <v>781</v>
      </c>
      <c r="I42" s="218" t="s">
        <v>885</v>
      </c>
      <c r="J42" s="219" t="s">
        <v>785</v>
      </c>
      <c r="K42" s="220" t="s">
        <v>780</v>
      </c>
      <c r="L42" s="278">
        <f>'[2]&lt; 50% slechte bodem'!$M$19*15</f>
        <v>2.6999999999999997</v>
      </c>
      <c r="M42" s="278">
        <f>'[2]50-60% slechte bodem'!$M$19*15</f>
        <v>2.6999999999999997</v>
      </c>
      <c r="N42" s="278">
        <f>'[2]60-70% slechte bodem'!$M$19*15</f>
        <v>2.6999999999999997</v>
      </c>
      <c r="O42" s="278">
        <f>'[2]70-80% slechte bodem'!$M$19*15</f>
        <v>2.6999999999999997</v>
      </c>
      <c r="P42" s="279">
        <f>'[2]&gt; 80% slechte bodem'!$M$19*15</f>
        <v>2.6999999999999997</v>
      </c>
      <c r="R42" s="176">
        <f>INDEX($L$6:$P$45,,$S$3)</f>
        <v>2.6999999999999997</v>
      </c>
    </row>
    <row r="43" spans="1:18">
      <c r="A43" s="215" t="s">
        <v>782</v>
      </c>
      <c r="B43" s="216"/>
      <c r="C43" s="217"/>
      <c r="D43" s="217"/>
      <c r="E43" s="217"/>
      <c r="F43" s="217"/>
      <c r="G43" s="217"/>
      <c r="H43" s="201" t="s">
        <v>781</v>
      </c>
      <c r="I43" s="218" t="s">
        <v>887</v>
      </c>
      <c r="J43" s="219" t="s">
        <v>642</v>
      </c>
      <c r="K43" s="220" t="s">
        <v>780</v>
      </c>
      <c r="L43" s="278">
        <f>'[2]&lt; 50% slechte bodem'!$M$19</f>
        <v>0.18</v>
      </c>
      <c r="M43" s="278">
        <f>'[2]50-60% slechte bodem'!$M$19</f>
        <v>0.18</v>
      </c>
      <c r="N43" s="278">
        <f>'[2]60-70% slechte bodem'!$M$19</f>
        <v>0.18</v>
      </c>
      <c r="O43" s="278">
        <f>'[2]70-80% slechte bodem'!$M$19</f>
        <v>0.18</v>
      </c>
      <c r="P43" s="279">
        <f>'[2]&gt; 80% slechte bodem'!$M$19</f>
        <v>0.18</v>
      </c>
      <c r="R43" s="176">
        <f t="shared" si="3"/>
        <v>0.18</v>
      </c>
    </row>
    <row r="44" spans="1:18">
      <c r="A44" s="215" t="s">
        <v>782</v>
      </c>
      <c r="B44" s="216"/>
      <c r="C44" s="217"/>
      <c r="D44" s="217"/>
      <c r="E44" s="217"/>
      <c r="F44" s="217"/>
      <c r="G44" s="217"/>
      <c r="H44" s="201" t="s">
        <v>781</v>
      </c>
      <c r="I44" s="218" t="s">
        <v>889</v>
      </c>
      <c r="J44" s="219" t="s">
        <v>785</v>
      </c>
      <c r="K44" s="220" t="s">
        <v>780</v>
      </c>
      <c r="L44" s="280">
        <f>'[2]&lt; 50% slechte bodem'!$M$19*15</f>
        <v>2.6999999999999997</v>
      </c>
      <c r="M44" s="280">
        <f>'[2]50-60% slechte bodem'!$M$19*15</f>
        <v>2.6999999999999997</v>
      </c>
      <c r="N44" s="280">
        <f>'[2]60-70% slechte bodem'!$M$19*15</f>
        <v>2.6999999999999997</v>
      </c>
      <c r="O44" s="280">
        <f>'[2]70-80% slechte bodem'!$M$19*15</f>
        <v>2.6999999999999997</v>
      </c>
      <c r="P44" s="281">
        <f>'[2]&gt; 80% slechte bodem'!$M$19*15</f>
        <v>2.6999999999999997</v>
      </c>
      <c r="R44" s="176">
        <f>INDEX($L$6:$P$45,,$S$3)</f>
        <v>2.6999999999999997</v>
      </c>
    </row>
    <row r="45" spans="1:18" ht="15.75" thickBot="1">
      <c r="A45" s="206" t="s">
        <v>782</v>
      </c>
      <c r="B45" s="207"/>
      <c r="C45" s="208"/>
      <c r="D45" s="208"/>
      <c r="E45" s="208"/>
      <c r="F45" s="208"/>
      <c r="G45" s="208"/>
      <c r="H45" s="209" t="s">
        <v>781</v>
      </c>
      <c r="I45" s="210" t="s">
        <v>890</v>
      </c>
      <c r="J45" s="211" t="s">
        <v>642</v>
      </c>
      <c r="K45" s="212" t="s">
        <v>780</v>
      </c>
      <c r="L45" s="282">
        <f>'[2]&lt; 50% slechte bodem'!$M$19</f>
        <v>0.18</v>
      </c>
      <c r="M45" s="282">
        <f>'[2]50-60% slechte bodem'!$M$19</f>
        <v>0.18</v>
      </c>
      <c r="N45" s="282">
        <f>'[2]60-70% slechte bodem'!$M$19</f>
        <v>0.18</v>
      </c>
      <c r="O45" s="282">
        <f>'[2]70-80% slechte bodem'!$M$19</f>
        <v>0.18</v>
      </c>
      <c r="P45" s="283">
        <f>'[2]&gt; 80% slechte bodem'!$M$19</f>
        <v>0.18</v>
      </c>
      <c r="R45" s="176">
        <f t="shared" si="3"/>
        <v>0.18</v>
      </c>
    </row>
    <row r="46" spans="1:18" ht="15.75" thickBot="1">
      <c r="A46" s="186"/>
      <c r="I46" s="186"/>
      <c r="L46" s="213"/>
      <c r="M46" s="213"/>
      <c r="N46" s="213"/>
      <c r="O46" s="213"/>
      <c r="P46" s="213"/>
    </row>
    <row r="47" spans="1:18">
      <c r="A47" s="430" t="s">
        <v>900</v>
      </c>
      <c r="B47" s="431"/>
      <c r="C47" s="431"/>
      <c r="D47" s="431"/>
      <c r="E47" s="431"/>
      <c r="F47" s="431"/>
      <c r="G47" s="431"/>
      <c r="H47" s="431"/>
      <c r="I47" s="431"/>
      <c r="J47" s="431"/>
      <c r="K47" s="431"/>
      <c r="L47" s="431"/>
      <c r="M47" s="431"/>
      <c r="N47" s="431"/>
      <c r="O47" s="431"/>
      <c r="P47" s="432"/>
    </row>
    <row r="48" spans="1:18">
      <c r="A48" s="433"/>
      <c r="B48" s="434"/>
      <c r="C48" s="434"/>
      <c r="D48" s="434"/>
      <c r="E48" s="434"/>
      <c r="F48" s="434"/>
      <c r="G48" s="434"/>
      <c r="H48" s="434"/>
      <c r="I48" s="434"/>
      <c r="J48" s="434"/>
      <c r="K48" s="434"/>
      <c r="L48" s="434"/>
      <c r="M48" s="434"/>
      <c r="N48" s="434"/>
      <c r="O48" s="434"/>
      <c r="P48" s="435"/>
    </row>
    <row r="49" spans="1:16" ht="20.25" customHeight="1" thickBot="1">
      <c r="A49" s="436"/>
      <c r="B49" s="437"/>
      <c r="C49" s="437"/>
      <c r="D49" s="437"/>
      <c r="E49" s="437"/>
      <c r="F49" s="437"/>
      <c r="G49" s="437"/>
      <c r="H49" s="437"/>
      <c r="I49" s="437"/>
      <c r="J49" s="437"/>
      <c r="K49" s="437"/>
      <c r="L49" s="437"/>
      <c r="M49" s="437"/>
      <c r="N49" s="437"/>
      <c r="O49" s="437"/>
      <c r="P49" s="438"/>
    </row>
    <row r="522" spans="17:20">
      <c r="Q522" s="159">
        <v>2.14</v>
      </c>
      <c r="R522" s="159">
        <v>7.81</v>
      </c>
      <c r="S522" s="159">
        <v>0</v>
      </c>
      <c r="T522" s="159">
        <v>1.74</v>
      </c>
    </row>
    <row r="523" spans="17:20">
      <c r="Q523" s="159">
        <v>1.75</v>
      </c>
      <c r="R523" s="159">
        <v>0</v>
      </c>
      <c r="S523" s="159">
        <v>2.59</v>
      </c>
      <c r="T523" s="159">
        <v>1.42</v>
      </c>
    </row>
    <row r="524" spans="17:20">
      <c r="Q524" s="159">
        <v>1.55</v>
      </c>
      <c r="R524" s="159">
        <v>0</v>
      </c>
      <c r="S524" s="159">
        <v>2.2999999999999998</v>
      </c>
      <c r="T524" s="159">
        <v>1.26</v>
      </c>
    </row>
    <row r="525" spans="17:20">
      <c r="Q525" s="159">
        <v>1.18</v>
      </c>
      <c r="R525" s="159">
        <v>0</v>
      </c>
      <c r="S525" s="159">
        <v>0</v>
      </c>
      <c r="T525" s="159">
        <v>1.37</v>
      </c>
    </row>
    <row r="526" spans="17:20">
      <c r="Q526" s="159">
        <v>0.91</v>
      </c>
      <c r="R526" s="159">
        <v>0</v>
      </c>
      <c r="S526" s="159">
        <v>0</v>
      </c>
      <c r="T526" s="159">
        <v>1.06</v>
      </c>
    </row>
    <row r="527" spans="17:20">
      <c r="Q527" s="159">
        <v>0.85</v>
      </c>
      <c r="R527" s="159">
        <v>0</v>
      </c>
      <c r="S527" s="159">
        <v>0</v>
      </c>
      <c r="T527" s="159">
        <v>0.99</v>
      </c>
    </row>
    <row r="528" spans="17:20">
      <c r="T528" s="159">
        <v>0.65</v>
      </c>
    </row>
    <row r="529" spans="17:20">
      <c r="T529" s="159">
        <v>0.51</v>
      </c>
    </row>
    <row r="530" spans="17:20">
      <c r="R530" s="159">
        <v>7.81</v>
      </c>
      <c r="S530" s="159">
        <v>0</v>
      </c>
      <c r="T530" s="159">
        <v>1.74</v>
      </c>
    </row>
    <row r="531" spans="17:20">
      <c r="R531" s="159">
        <v>0</v>
      </c>
      <c r="S531" s="159">
        <v>2.59</v>
      </c>
      <c r="T531" s="159">
        <v>1.42</v>
      </c>
    </row>
    <row r="532" spans="17:20">
      <c r="R532" s="159">
        <v>0</v>
      </c>
      <c r="S532" s="159">
        <v>0</v>
      </c>
      <c r="T532" s="159">
        <v>1.37</v>
      </c>
    </row>
    <row r="533" spans="17:20">
      <c r="R533" s="159">
        <v>0</v>
      </c>
      <c r="S533" s="159">
        <v>0</v>
      </c>
      <c r="T533" s="159">
        <v>1.06</v>
      </c>
    </row>
    <row r="534" spans="17:20">
      <c r="T534" s="159">
        <v>0.65</v>
      </c>
    </row>
    <row r="535" spans="17:20">
      <c r="T535" s="159">
        <v>0.51</v>
      </c>
    </row>
    <row r="536" spans="17:20">
      <c r="Q536" s="159">
        <v>2.14</v>
      </c>
      <c r="R536" s="159">
        <v>7.81</v>
      </c>
      <c r="S536" s="159">
        <v>0</v>
      </c>
      <c r="T536" s="159">
        <v>1.74</v>
      </c>
    </row>
    <row r="537" spans="17:20">
      <c r="Q537" s="159">
        <v>1.75</v>
      </c>
      <c r="R537" s="159">
        <v>0</v>
      </c>
      <c r="S537" s="159">
        <v>2.59</v>
      </c>
      <c r="T537" s="159">
        <v>1.42</v>
      </c>
    </row>
    <row r="538" spans="17:20">
      <c r="Q538" s="159">
        <v>1.18</v>
      </c>
      <c r="R538" s="159">
        <v>0</v>
      </c>
      <c r="S538" s="159">
        <v>0</v>
      </c>
      <c r="T538" s="159">
        <v>1.37</v>
      </c>
    </row>
    <row r="539" spans="17:20">
      <c r="Q539" s="159">
        <v>0.91</v>
      </c>
      <c r="R539" s="159">
        <v>0</v>
      </c>
      <c r="S539" s="159">
        <v>0</v>
      </c>
      <c r="T539" s="159">
        <v>1.06</v>
      </c>
    </row>
    <row r="540" spans="17:20">
      <c r="T540" s="159">
        <v>0.65</v>
      </c>
    </row>
    <row r="541" spans="17:20">
      <c r="T541" s="159">
        <v>0.51</v>
      </c>
    </row>
    <row r="542" spans="17:20">
      <c r="Q542" s="159">
        <v>2.14</v>
      </c>
      <c r="T542" s="159">
        <v>1.74</v>
      </c>
    </row>
    <row r="543" spans="17:20">
      <c r="Q543" s="159">
        <v>1.75</v>
      </c>
      <c r="T543" s="159">
        <v>1.42</v>
      </c>
    </row>
    <row r="544" spans="17:20">
      <c r="Q544" s="159">
        <v>1.18</v>
      </c>
      <c r="T544" s="159">
        <v>1.37</v>
      </c>
    </row>
    <row r="545" spans="17:20">
      <c r="Q545" s="159">
        <v>0.91</v>
      </c>
      <c r="T545" s="159">
        <v>1.06</v>
      </c>
    </row>
    <row r="546" spans="17:20">
      <c r="T546" s="159">
        <v>0.65</v>
      </c>
    </row>
    <row r="547" spans="17:20">
      <c r="T547" s="159">
        <v>0.51</v>
      </c>
    </row>
    <row r="548" spans="17:20">
      <c r="T548" s="159">
        <v>1.74</v>
      </c>
    </row>
    <row r="549" spans="17:20">
      <c r="T549" s="159">
        <v>1.42</v>
      </c>
    </row>
    <row r="550" spans="17:20">
      <c r="T550" s="159">
        <v>1.37</v>
      </c>
    </row>
    <row r="551" spans="17:20">
      <c r="T551" s="159">
        <v>1.06</v>
      </c>
    </row>
    <row r="552" spans="17:20">
      <c r="T552" s="159">
        <v>0.65</v>
      </c>
    </row>
    <row r="553" spans="17:20">
      <c r="T553" s="159">
        <v>0.51</v>
      </c>
    </row>
    <row r="554" spans="17:20">
      <c r="Q554" s="159">
        <v>2.14</v>
      </c>
      <c r="T554" s="159">
        <v>1.74</v>
      </c>
    </row>
    <row r="555" spans="17:20">
      <c r="Q555" s="159">
        <v>1.75</v>
      </c>
      <c r="T555" s="159">
        <v>1.42</v>
      </c>
    </row>
    <row r="556" spans="17:20">
      <c r="Q556" s="159">
        <v>1.18</v>
      </c>
      <c r="T556" s="159">
        <v>1.37</v>
      </c>
    </row>
    <row r="557" spans="17:20">
      <c r="Q557" s="159">
        <v>0.91</v>
      </c>
      <c r="T557" s="159">
        <v>1.06</v>
      </c>
    </row>
    <row r="558" spans="17:20">
      <c r="T558" s="159">
        <v>0.65</v>
      </c>
    </row>
    <row r="559" spans="17:20">
      <c r="T559" s="159">
        <v>0.51</v>
      </c>
    </row>
    <row r="560" spans="17:20">
      <c r="T560" s="159">
        <v>0.11</v>
      </c>
    </row>
    <row r="561" spans="17:20">
      <c r="T561" s="159">
        <v>0.11</v>
      </c>
    </row>
    <row r="562" spans="17:20">
      <c r="Q562" s="159">
        <v>2.41</v>
      </c>
      <c r="R562" s="159">
        <v>10.98</v>
      </c>
      <c r="S562" s="159">
        <v>0</v>
      </c>
      <c r="T562" s="159">
        <v>1.74</v>
      </c>
    </row>
    <row r="563" spans="17:20">
      <c r="Q563" s="159">
        <v>1.97</v>
      </c>
      <c r="R563" s="159">
        <v>0</v>
      </c>
      <c r="S563" s="159">
        <v>3.64</v>
      </c>
      <c r="T563" s="159">
        <v>1.42</v>
      </c>
    </row>
    <row r="564" spans="17:20">
      <c r="Q564" s="159">
        <v>1.75</v>
      </c>
      <c r="R564" s="159">
        <v>0</v>
      </c>
      <c r="S564" s="159">
        <v>3.24</v>
      </c>
      <c r="T564" s="159">
        <v>1.26</v>
      </c>
    </row>
    <row r="565" spans="17:20">
      <c r="Q565" s="159">
        <v>1.35</v>
      </c>
      <c r="R565" s="159">
        <v>0.77</v>
      </c>
      <c r="S565" s="159">
        <v>0</v>
      </c>
      <c r="T565" s="159">
        <v>1.37</v>
      </c>
    </row>
    <row r="566" spans="17:20">
      <c r="Q566" s="159">
        <v>1.04</v>
      </c>
      <c r="R566" s="159">
        <v>0</v>
      </c>
      <c r="S566" s="159">
        <v>0.15</v>
      </c>
      <c r="T566" s="159">
        <v>1.06</v>
      </c>
    </row>
    <row r="567" spans="17:20">
      <c r="Q567" s="159">
        <v>0.98</v>
      </c>
      <c r="R567" s="159">
        <v>0</v>
      </c>
      <c r="S567" s="159">
        <v>0.14000000000000001</v>
      </c>
      <c r="T567" s="159">
        <v>0.99</v>
      </c>
    </row>
    <row r="568" spans="17:20">
      <c r="R568" s="159">
        <v>10.98</v>
      </c>
      <c r="S568" s="159">
        <v>0</v>
      </c>
      <c r="T568" s="159">
        <v>1.74</v>
      </c>
    </row>
    <row r="569" spans="17:20">
      <c r="R569" s="159">
        <v>0</v>
      </c>
      <c r="S569" s="159">
        <v>3.64</v>
      </c>
      <c r="T569" s="159">
        <v>1.42</v>
      </c>
    </row>
    <row r="570" spans="17:20">
      <c r="R570" s="159">
        <v>0.77</v>
      </c>
      <c r="S570" s="159">
        <v>0</v>
      </c>
      <c r="T570" s="159">
        <v>1.37</v>
      </c>
    </row>
    <row r="571" spans="17:20">
      <c r="R571" s="159">
        <v>0</v>
      </c>
      <c r="S571" s="159">
        <v>0.15</v>
      </c>
      <c r="T571" s="159">
        <v>1.06</v>
      </c>
    </row>
    <row r="572" spans="17:20">
      <c r="Q572" s="159">
        <v>2.41</v>
      </c>
      <c r="R572" s="159">
        <v>10.98</v>
      </c>
      <c r="S572" s="159">
        <v>0</v>
      </c>
      <c r="T572" s="159">
        <v>1.74</v>
      </c>
    </row>
    <row r="573" spans="17:20">
      <c r="Q573" s="159">
        <v>1.97</v>
      </c>
      <c r="R573" s="159">
        <v>0</v>
      </c>
      <c r="S573" s="159">
        <v>3.64</v>
      </c>
      <c r="T573" s="159">
        <v>1.42</v>
      </c>
    </row>
    <row r="574" spans="17:20">
      <c r="Q574" s="159">
        <v>1.35</v>
      </c>
      <c r="R574" s="159">
        <v>0.77</v>
      </c>
      <c r="S574" s="159">
        <v>0</v>
      </c>
      <c r="T574" s="159">
        <v>1.37</v>
      </c>
    </row>
    <row r="575" spans="17:20">
      <c r="Q575" s="159">
        <v>1.04</v>
      </c>
      <c r="R575" s="159">
        <v>0</v>
      </c>
      <c r="S575" s="159">
        <v>0.15</v>
      </c>
      <c r="T575" s="159">
        <v>1.06</v>
      </c>
    </row>
    <row r="576" spans="17:20">
      <c r="Q576" s="159">
        <v>2.41</v>
      </c>
      <c r="T576" s="159">
        <v>1.74</v>
      </c>
    </row>
    <row r="577" spans="17:20">
      <c r="Q577" s="159">
        <v>1.97</v>
      </c>
      <c r="T577" s="159">
        <v>1.42</v>
      </c>
    </row>
    <row r="578" spans="17:20">
      <c r="Q578" s="159">
        <v>1.35</v>
      </c>
      <c r="T578" s="159">
        <v>1.37</v>
      </c>
    </row>
    <row r="579" spans="17:20">
      <c r="Q579" s="159">
        <v>1.04</v>
      </c>
      <c r="T579" s="159">
        <v>1.06</v>
      </c>
    </row>
    <row r="580" spans="17:20">
      <c r="T580" s="159">
        <v>1.74</v>
      </c>
    </row>
    <row r="581" spans="17:20">
      <c r="T581" s="159">
        <v>1.42</v>
      </c>
    </row>
    <row r="582" spans="17:20">
      <c r="T582" s="159">
        <v>1.37</v>
      </c>
    </row>
    <row r="583" spans="17:20">
      <c r="T583" s="159">
        <v>1.06</v>
      </c>
    </row>
    <row r="584" spans="17:20">
      <c r="Q584" s="159">
        <v>2.41</v>
      </c>
      <c r="T584" s="159">
        <v>1.74</v>
      </c>
    </row>
    <row r="585" spans="17:20">
      <c r="Q585" s="159">
        <v>1.97</v>
      </c>
      <c r="T585" s="159">
        <v>1.42</v>
      </c>
    </row>
    <row r="586" spans="17:20">
      <c r="Q586" s="159">
        <v>1.35</v>
      </c>
      <c r="T586" s="159">
        <v>1.37</v>
      </c>
    </row>
    <row r="587" spans="17:20">
      <c r="Q587" s="159">
        <v>1.04</v>
      </c>
      <c r="T587" s="159">
        <v>1.06</v>
      </c>
    </row>
    <row r="588" spans="17:20">
      <c r="Q588" s="159">
        <v>3.24</v>
      </c>
      <c r="R588" s="159">
        <v>20.5</v>
      </c>
      <c r="S588" s="159">
        <v>0</v>
      </c>
      <c r="T588" s="159">
        <v>1.74</v>
      </c>
    </row>
    <row r="589" spans="17:20">
      <c r="Q589" s="159">
        <v>2.65</v>
      </c>
      <c r="R589" s="159">
        <v>0</v>
      </c>
      <c r="S589" s="159">
        <v>6.79</v>
      </c>
      <c r="T589" s="159">
        <v>1.42</v>
      </c>
    </row>
    <row r="590" spans="17:20">
      <c r="Q590" s="159">
        <v>2.35</v>
      </c>
      <c r="R590" s="159">
        <v>0</v>
      </c>
      <c r="S590" s="159">
        <v>6.03</v>
      </c>
      <c r="T590" s="159">
        <v>1.26</v>
      </c>
    </row>
    <row r="591" spans="17:20">
      <c r="Q591" s="159">
        <v>1.88</v>
      </c>
      <c r="R591" s="159">
        <v>3.09</v>
      </c>
      <c r="S591" s="159">
        <v>0</v>
      </c>
      <c r="T591" s="159">
        <v>1.37</v>
      </c>
    </row>
    <row r="592" spans="17:20">
      <c r="Q592" s="159">
        <v>1.45</v>
      </c>
      <c r="R592" s="159">
        <v>0</v>
      </c>
      <c r="S592" s="159">
        <v>0.6</v>
      </c>
      <c r="T592" s="159">
        <v>1.06</v>
      </c>
    </row>
    <row r="593" spans="17:20">
      <c r="Q593" s="159">
        <v>1.36</v>
      </c>
      <c r="R593" s="159">
        <v>0</v>
      </c>
      <c r="S593" s="159">
        <v>0.56000000000000005</v>
      </c>
      <c r="T593" s="159">
        <v>0.99</v>
      </c>
    </row>
    <row r="594" spans="17:20">
      <c r="R594" s="159">
        <v>20.5</v>
      </c>
      <c r="S594" s="159">
        <v>0</v>
      </c>
      <c r="T594" s="159">
        <v>1.74</v>
      </c>
    </row>
    <row r="595" spans="17:20">
      <c r="R595" s="159">
        <v>0</v>
      </c>
      <c r="S595" s="159">
        <v>6.79</v>
      </c>
      <c r="T595" s="159">
        <v>1.42</v>
      </c>
    </row>
    <row r="596" spans="17:20">
      <c r="R596" s="159">
        <v>3.09</v>
      </c>
      <c r="S596" s="159">
        <v>0</v>
      </c>
      <c r="T596" s="159">
        <v>1.37</v>
      </c>
    </row>
    <row r="597" spans="17:20">
      <c r="R597" s="159">
        <v>0</v>
      </c>
      <c r="S597" s="159">
        <v>0.6</v>
      </c>
      <c r="T597" s="159">
        <v>1.06</v>
      </c>
    </row>
    <row r="598" spans="17:20">
      <c r="Q598" s="159">
        <v>3.24</v>
      </c>
      <c r="R598" s="159">
        <v>20.5</v>
      </c>
      <c r="S598" s="159">
        <v>0</v>
      </c>
      <c r="T598" s="159">
        <v>1.74</v>
      </c>
    </row>
    <row r="599" spans="17:20">
      <c r="Q599" s="159">
        <v>2.65</v>
      </c>
      <c r="R599" s="159">
        <v>0</v>
      </c>
      <c r="S599" s="159">
        <v>6.79</v>
      </c>
      <c r="T599" s="159">
        <v>1.42</v>
      </c>
    </row>
    <row r="600" spans="17:20">
      <c r="Q600" s="159">
        <v>1.88</v>
      </c>
      <c r="R600" s="159">
        <v>3.09</v>
      </c>
      <c r="S600" s="159">
        <v>0</v>
      </c>
      <c r="T600" s="159">
        <v>1.37</v>
      </c>
    </row>
    <row r="601" spans="17:20">
      <c r="Q601" s="159">
        <v>1.45</v>
      </c>
      <c r="R601" s="159">
        <v>0</v>
      </c>
      <c r="S601" s="159">
        <v>0.6</v>
      </c>
      <c r="T601" s="159">
        <v>1.06</v>
      </c>
    </row>
    <row r="602" spans="17:20">
      <c r="Q602" s="159">
        <v>3.24</v>
      </c>
      <c r="T602" s="159">
        <v>1.74</v>
      </c>
    </row>
    <row r="603" spans="17:20">
      <c r="Q603" s="159">
        <v>2.65</v>
      </c>
      <c r="T603" s="159">
        <v>1.42</v>
      </c>
    </row>
    <row r="604" spans="17:20">
      <c r="Q604" s="159">
        <v>1.88</v>
      </c>
      <c r="T604" s="159">
        <v>1.37</v>
      </c>
    </row>
    <row r="605" spans="17:20">
      <c r="Q605" s="159">
        <v>1.45</v>
      </c>
      <c r="T605" s="159">
        <v>1.06</v>
      </c>
    </row>
    <row r="606" spans="17:20">
      <c r="T606" s="159">
        <v>1.74</v>
      </c>
    </row>
    <row r="607" spans="17:20">
      <c r="T607" s="159">
        <v>1.42</v>
      </c>
    </row>
    <row r="608" spans="17:20">
      <c r="T608" s="159">
        <v>1.37</v>
      </c>
    </row>
    <row r="609" spans="17:20">
      <c r="T609" s="159">
        <v>1.06</v>
      </c>
    </row>
    <row r="610" spans="17:20">
      <c r="Q610" s="159">
        <v>3.24</v>
      </c>
      <c r="T610" s="159">
        <v>1.74</v>
      </c>
    </row>
    <row r="611" spans="17:20">
      <c r="Q611" s="159">
        <v>2.65</v>
      </c>
      <c r="T611" s="159">
        <v>1.42</v>
      </c>
    </row>
    <row r="612" spans="17:20">
      <c r="Q612" s="159">
        <v>1.88</v>
      </c>
      <c r="T612" s="159">
        <v>1.37</v>
      </c>
    </row>
    <row r="613" spans="17:20">
      <c r="Q613" s="159">
        <v>1.45</v>
      </c>
      <c r="T613" s="159">
        <v>1.06</v>
      </c>
    </row>
    <row r="614" spans="17:20">
      <c r="Q614" s="159">
        <v>4.93</v>
      </c>
      <c r="R614" s="159">
        <v>31.48</v>
      </c>
      <c r="S614" s="159">
        <v>0</v>
      </c>
      <c r="T614" s="159">
        <v>1.74</v>
      </c>
    </row>
    <row r="615" spans="17:20">
      <c r="Q615" s="159">
        <v>4.03</v>
      </c>
      <c r="R615" s="159">
        <v>0</v>
      </c>
      <c r="S615" s="159">
        <v>13.52</v>
      </c>
      <c r="T615" s="159">
        <v>1.42</v>
      </c>
    </row>
    <row r="616" spans="17:20">
      <c r="Q616" s="159">
        <v>3.58</v>
      </c>
      <c r="R616" s="159">
        <v>0</v>
      </c>
      <c r="S616" s="159">
        <v>12.01</v>
      </c>
      <c r="T616" s="159">
        <v>1.26</v>
      </c>
    </row>
    <row r="617" spans="17:20">
      <c r="Q617" s="159">
        <v>3.09</v>
      </c>
      <c r="R617" s="159">
        <v>8.89</v>
      </c>
      <c r="S617" s="159">
        <v>0</v>
      </c>
      <c r="T617" s="159">
        <v>1.37</v>
      </c>
    </row>
    <row r="618" spans="17:20">
      <c r="Q618" s="159">
        <v>2.38</v>
      </c>
      <c r="R618" s="159" t="s">
        <v>779</v>
      </c>
      <c r="S618" s="159">
        <v>7.29</v>
      </c>
      <c r="T618" s="159">
        <v>1.06</v>
      </c>
    </row>
    <row r="619" spans="17:20">
      <c r="Q619" s="159">
        <v>2.2400000000000002</v>
      </c>
      <c r="R619" s="159">
        <v>0</v>
      </c>
      <c r="S619" s="159">
        <v>6.86</v>
      </c>
      <c r="T619" s="159">
        <v>0.99</v>
      </c>
    </row>
    <row r="620" spans="17:20">
      <c r="R620" s="159">
        <v>31.48</v>
      </c>
      <c r="S620" s="159">
        <v>0</v>
      </c>
      <c r="T620" s="159">
        <v>1.74</v>
      </c>
    </row>
    <row r="621" spans="17:20">
      <c r="R621" s="159">
        <v>0</v>
      </c>
      <c r="S621" s="159">
        <v>13.52</v>
      </c>
      <c r="T621" s="159">
        <v>1.42</v>
      </c>
    </row>
    <row r="622" spans="17:20">
      <c r="R622" s="159">
        <v>8.89</v>
      </c>
      <c r="S622" s="159">
        <v>0</v>
      </c>
      <c r="T622" s="159">
        <v>1.37</v>
      </c>
    </row>
    <row r="623" spans="17:20">
      <c r="R623" s="159" t="s">
        <v>779</v>
      </c>
      <c r="S623" s="159">
        <v>7.29</v>
      </c>
      <c r="T623" s="159">
        <v>1.06</v>
      </c>
    </row>
    <row r="624" spans="17:20">
      <c r="Q624" s="159">
        <v>4.93</v>
      </c>
      <c r="R624" s="159">
        <v>31.48</v>
      </c>
      <c r="S624" s="159">
        <v>0</v>
      </c>
      <c r="T624" s="159">
        <v>1.74</v>
      </c>
    </row>
    <row r="625" spans="17:20">
      <c r="Q625" s="159">
        <v>4.03</v>
      </c>
      <c r="R625" s="159">
        <v>0</v>
      </c>
      <c r="S625" s="159">
        <v>13.52</v>
      </c>
      <c r="T625" s="159">
        <v>1.42</v>
      </c>
    </row>
    <row r="626" spans="17:20">
      <c r="Q626" s="159">
        <v>3.09</v>
      </c>
      <c r="R626" s="159">
        <v>8.89</v>
      </c>
      <c r="S626" s="159">
        <v>0</v>
      </c>
      <c r="T626" s="159">
        <v>1.37</v>
      </c>
    </row>
    <row r="627" spans="17:20">
      <c r="Q627" s="159">
        <v>2.38</v>
      </c>
      <c r="R627" s="159" t="s">
        <v>779</v>
      </c>
      <c r="S627" s="159">
        <v>7.29</v>
      </c>
      <c r="T627" s="159">
        <v>1.06</v>
      </c>
    </row>
    <row r="628" spans="17:20">
      <c r="Q628" s="159">
        <v>4.93</v>
      </c>
      <c r="T628" s="159">
        <v>1.74</v>
      </c>
    </row>
    <row r="629" spans="17:20">
      <c r="Q629" s="159">
        <v>4.03</v>
      </c>
      <c r="T629" s="159">
        <v>1.42</v>
      </c>
    </row>
    <row r="630" spans="17:20">
      <c r="Q630" s="159">
        <v>3.09</v>
      </c>
      <c r="T630" s="159">
        <v>1.37</v>
      </c>
    </row>
    <row r="631" spans="17:20">
      <c r="Q631" s="159">
        <v>2.38</v>
      </c>
      <c r="T631" s="159">
        <v>1.06</v>
      </c>
    </row>
    <row r="632" spans="17:20">
      <c r="T632" s="159">
        <v>1.74</v>
      </c>
    </row>
    <row r="633" spans="17:20">
      <c r="T633" s="159">
        <v>1.42</v>
      </c>
    </row>
    <row r="634" spans="17:20">
      <c r="T634" s="159">
        <v>1.37</v>
      </c>
    </row>
    <row r="635" spans="17:20">
      <c r="T635" s="159">
        <v>1.06</v>
      </c>
    </row>
    <row r="636" spans="17:20">
      <c r="Q636" s="159">
        <v>4.93</v>
      </c>
      <c r="T636" s="159">
        <v>1.74</v>
      </c>
    </row>
    <row r="637" spans="17:20">
      <c r="Q637" s="159">
        <v>4.03</v>
      </c>
      <c r="T637" s="159">
        <v>1.42</v>
      </c>
    </row>
    <row r="638" spans="17:20">
      <c r="Q638" s="159">
        <v>3.09</v>
      </c>
      <c r="T638" s="159">
        <v>1.37</v>
      </c>
    </row>
    <row r="639" spans="17:20">
      <c r="Q639" s="159">
        <v>2.38</v>
      </c>
      <c r="T639" s="159">
        <v>1.06</v>
      </c>
    </row>
    <row r="640" spans="17:20">
      <c r="Q640" s="159">
        <v>5.49</v>
      </c>
      <c r="R640" s="159">
        <v>38.56</v>
      </c>
      <c r="S640" s="159">
        <v>0</v>
      </c>
      <c r="T640" s="159">
        <v>1.74</v>
      </c>
    </row>
    <row r="641" spans="17:20">
      <c r="Q641" s="159">
        <v>4.49</v>
      </c>
      <c r="R641" s="159">
        <v>0</v>
      </c>
      <c r="S641" s="159">
        <v>15.77</v>
      </c>
      <c r="T641" s="159">
        <v>1.42</v>
      </c>
    </row>
    <row r="642" spans="17:20">
      <c r="Q642" s="159">
        <v>3.99</v>
      </c>
      <c r="R642" s="159">
        <v>0</v>
      </c>
      <c r="S642" s="159">
        <v>14.01</v>
      </c>
      <c r="T642" s="159">
        <v>1.26</v>
      </c>
    </row>
    <row r="643" spans="17:20">
      <c r="Q643" s="159">
        <v>3.49</v>
      </c>
      <c r="R643" s="159">
        <v>10.83</v>
      </c>
      <c r="S643" s="159">
        <v>0</v>
      </c>
      <c r="T643" s="159">
        <v>1.37</v>
      </c>
    </row>
    <row r="644" spans="17:20">
      <c r="Q644" s="159">
        <v>2.69</v>
      </c>
      <c r="R644" s="159">
        <v>0</v>
      </c>
      <c r="S644" s="159">
        <v>9.5299999999999994</v>
      </c>
      <c r="T644" s="159">
        <v>1.06</v>
      </c>
    </row>
    <row r="645" spans="17:20">
      <c r="Q645" s="159">
        <v>2.5299999999999998</v>
      </c>
      <c r="R645" s="159">
        <v>0</v>
      </c>
      <c r="S645" s="159">
        <v>8.9499999999999993</v>
      </c>
      <c r="T645" s="159">
        <v>0.99</v>
      </c>
    </row>
    <row r="646" spans="17:20">
      <c r="R646" s="159">
        <v>38.56</v>
      </c>
      <c r="S646" s="159">
        <v>0</v>
      </c>
      <c r="T646" s="159">
        <v>1.74</v>
      </c>
    </row>
    <row r="647" spans="17:20">
      <c r="R647" s="159">
        <v>0</v>
      </c>
      <c r="S647" s="159">
        <v>15.77</v>
      </c>
      <c r="T647" s="159">
        <v>1.42</v>
      </c>
    </row>
    <row r="648" spans="17:20">
      <c r="R648" s="159">
        <v>10.83</v>
      </c>
      <c r="S648" s="159">
        <v>0</v>
      </c>
      <c r="T648" s="159">
        <v>1.37</v>
      </c>
    </row>
    <row r="649" spans="17:20">
      <c r="R649" s="159">
        <v>0</v>
      </c>
      <c r="S649" s="159">
        <v>9.5299999999999994</v>
      </c>
      <c r="T649" s="159">
        <v>1.06</v>
      </c>
    </row>
    <row r="650" spans="17:20">
      <c r="Q650" s="159">
        <v>5.49</v>
      </c>
      <c r="R650" s="159">
        <v>38.56</v>
      </c>
      <c r="S650" s="159">
        <v>0</v>
      </c>
      <c r="T650" s="159">
        <v>1.74</v>
      </c>
    </row>
    <row r="651" spans="17:20">
      <c r="Q651" s="159">
        <v>4.49</v>
      </c>
      <c r="R651" s="159">
        <v>0</v>
      </c>
      <c r="S651" s="159">
        <v>15.77</v>
      </c>
      <c r="T651" s="159">
        <v>1.42</v>
      </c>
    </row>
    <row r="652" spans="17:20">
      <c r="Q652" s="159">
        <v>3.49</v>
      </c>
      <c r="R652" s="159">
        <v>10.83</v>
      </c>
      <c r="S652" s="159">
        <v>0</v>
      </c>
      <c r="T652" s="159">
        <v>1.37</v>
      </c>
    </row>
    <row r="653" spans="17:20">
      <c r="Q653" s="159">
        <v>2.69</v>
      </c>
      <c r="R653" s="159">
        <v>0</v>
      </c>
      <c r="S653" s="159">
        <v>9.5299999999999994</v>
      </c>
      <c r="T653" s="159">
        <v>1.06</v>
      </c>
    </row>
    <row r="654" spans="17:20">
      <c r="Q654" s="159">
        <v>5.49</v>
      </c>
      <c r="T654" s="159">
        <v>1.74</v>
      </c>
    </row>
    <row r="655" spans="17:20">
      <c r="Q655" s="159">
        <v>4.49</v>
      </c>
      <c r="T655" s="159">
        <v>1.42</v>
      </c>
    </row>
    <row r="656" spans="17:20">
      <c r="Q656" s="159">
        <v>3.49</v>
      </c>
      <c r="T656" s="159">
        <v>1.37</v>
      </c>
    </row>
    <row r="657" spans="17:20">
      <c r="Q657" s="159">
        <v>2.69</v>
      </c>
      <c r="T657" s="159">
        <v>1.06</v>
      </c>
    </row>
    <row r="658" spans="17:20">
      <c r="T658" s="159">
        <v>1.74</v>
      </c>
    </row>
    <row r="659" spans="17:20">
      <c r="T659" s="159">
        <v>1.42</v>
      </c>
    </row>
    <row r="660" spans="17:20">
      <c r="T660" s="159">
        <v>1.37</v>
      </c>
    </row>
    <row r="661" spans="17:20">
      <c r="T661" s="159">
        <v>1.06</v>
      </c>
    </row>
    <row r="662" spans="17:20">
      <c r="Q662" s="159">
        <v>5.49</v>
      </c>
      <c r="T662" s="159">
        <v>1.74</v>
      </c>
    </row>
    <row r="663" spans="17:20">
      <c r="Q663" s="159">
        <v>4.49</v>
      </c>
      <c r="T663" s="159">
        <v>1.42</v>
      </c>
    </row>
    <row r="664" spans="17:20">
      <c r="Q664" s="159">
        <v>3.49</v>
      </c>
      <c r="T664" s="159">
        <v>1.37</v>
      </c>
    </row>
    <row r="665" spans="17:20">
      <c r="Q665" s="159">
        <v>2.69</v>
      </c>
      <c r="T665" s="159">
        <v>1.06</v>
      </c>
    </row>
  </sheetData>
  <sheetProtection algorithmName="SHA-512" hashValue="B0WpDYVXSezLoaOkrrYS3a+9cSm7b5q8pwMpSGFAfpyzNazMinP6a+w933BzuW8rRhMbcxBGf0/5SyPEjuoPVg==" saltValue="0fW40xoBfM0+6iTKK1GxMA==" spinCount="100000" sheet="1" objects="1" scenarios="1"/>
  <mergeCells count="13">
    <mergeCell ref="R4:T5"/>
    <mergeCell ref="R1:T1"/>
    <mergeCell ref="P3:P4"/>
    <mergeCell ref="A47:P49"/>
    <mergeCell ref="B1:H1"/>
    <mergeCell ref="K1:P1"/>
    <mergeCell ref="I2:J5"/>
    <mergeCell ref="K3:K4"/>
    <mergeCell ref="L3:L4"/>
    <mergeCell ref="M3:M4"/>
    <mergeCell ref="N3:N4"/>
    <mergeCell ref="O3:O4"/>
    <mergeCell ref="B2:H3"/>
  </mergeCells>
  <pageMargins left="0.25" right="0.25" top="0.75" bottom="0.75" header="0.3" footer="0.3"/>
  <pageSetup paperSize="9" scale="87" fitToHeight="6" orientation="landscape" r:id="rId1"/>
  <headerFooter>
    <oddHeader>&amp;F</oddHeader>
  </headerFooter>
  <ignoredErrors>
    <ignoredError sqref="R24 R3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3C437425F8C34CA7BEECD5806D9807" ma:contentTypeVersion="18" ma:contentTypeDescription="Een nieuw document maken." ma:contentTypeScope="" ma:versionID="127b271c5741a18e3f27cdb89dffab1c">
  <xsd:schema xmlns:xsd="http://www.w3.org/2001/XMLSchema" xmlns:xs="http://www.w3.org/2001/XMLSchema" xmlns:p="http://schemas.microsoft.com/office/2006/metadata/properties" xmlns:ns2="80d5a800-5c28-4351-88c6-22e7c40493a0" xmlns:ns3="2c8dbfb5-3383-466a-b7df-00d1c1f618fd" targetNamespace="http://schemas.microsoft.com/office/2006/metadata/properties" ma:root="true" ma:fieldsID="4d3fe7fba0503bca3a440149d905977e" ns2:_="" ns3:_="">
    <xsd:import namespace="80d5a800-5c28-4351-88c6-22e7c40493a0"/>
    <xsd:import namespace="2c8dbfb5-3383-466a-b7df-00d1c1f618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d5a800-5c28-4351-88c6-22e7c4049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16fd5f33-a232-4404-b54b-636fc10faa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8dbfb5-3383-466a-b7df-00d1c1f618f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107c1cb-0fb1-4266-a015-83cd845db3a7}" ma:internalName="TaxCatchAll" ma:showField="CatchAllData" ma:web="2c8dbfb5-3383-466a-b7df-00d1c1f618f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d5a800-5c28-4351-88c6-22e7c40493a0">
      <Terms xmlns="http://schemas.microsoft.com/office/infopath/2007/PartnerControls"/>
    </lcf76f155ced4ddcb4097134ff3c332f>
    <TaxCatchAll xmlns="2c8dbfb5-3383-466a-b7df-00d1c1f618fd" xsi:nil="true"/>
  </documentManagement>
</p:properties>
</file>

<file path=customXml/itemProps1.xml><?xml version="1.0" encoding="utf-8"?>
<ds:datastoreItem xmlns:ds="http://schemas.openxmlformats.org/officeDocument/2006/customXml" ds:itemID="{66C49156-A5F1-4136-8F73-EF2B7B8F0F89}"/>
</file>

<file path=customXml/itemProps2.xml><?xml version="1.0" encoding="utf-8"?>
<ds:datastoreItem xmlns:ds="http://schemas.openxmlformats.org/officeDocument/2006/customXml" ds:itemID="{9DFCE1E8-65D9-447C-A6F0-96D05AB5D7D8}"/>
</file>

<file path=customXml/itemProps3.xml><?xml version="1.0" encoding="utf-8"?>
<ds:datastoreItem xmlns:ds="http://schemas.openxmlformats.org/officeDocument/2006/customXml" ds:itemID="{37859B18-8941-489D-AC0A-00B8943B485E}"/>
</file>

<file path=docMetadata/LabelInfo.xml><?xml version="1.0" encoding="utf-8"?>
<clbl:labelList xmlns:clbl="http://schemas.microsoft.com/office/2020/mipLabelMetadata">
  <clbl:label id="{a1e47c15-e3b5-4eb4-929c-b81c99cde1fe}" enabled="1" method="Standard" siteId="{ce1619bc-aea1-41c1-8fa8-bbdc8c7d1ce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Rekenblad</vt:lpstr>
      <vt:lpstr>Gemeenten met categorie</vt:lpstr>
      <vt:lpstr>INFO</vt:lpstr>
      <vt:lpstr>Tabel Tarieven</vt:lpstr>
      <vt:lpstr>'Gemeenten met categorie'!Afdrukbereik</vt:lpstr>
      <vt:lpstr>INFO!Afdrukbereik</vt:lpstr>
      <vt:lpstr>Rekenblad!Afdrukbereik</vt:lpstr>
      <vt:lpstr>'Tabel Tarieven'!Afdrukbereik</vt:lpstr>
      <vt:lpstr>'Tabel Tarieven'!Afdruktitels</vt:lpstr>
    </vt:vector>
  </TitlesOfParts>
  <Manager>G.J. Soer</Manager>
  <Company>Essent Kabelcom Hengelo, Namens VNG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Richtlijn tarieven VNG 2004 uitgave 23 dec 2003</dc:title>
  <dc:creator>SoerG01</dc:creator>
  <cp:lastModifiedBy>Verschuren, AP (Annette)</cp:lastModifiedBy>
  <cp:lastPrinted>2023-11-20T15:55:21Z</cp:lastPrinted>
  <dcterms:created xsi:type="dcterms:W3CDTF">2003-10-06T08:14:13Z</dcterms:created>
  <dcterms:modified xsi:type="dcterms:W3CDTF">2025-12-09T07:11:27Z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0x0101001C3C437425F8C34CA7BEECD5806D9807</vt:lpwstr>
  </property>
</Properties>
</file>